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arkt\02 Marktvergleiche\01 Individuelle Marktbeobachtung\PREMIUM-MED\"/>
    </mc:Choice>
  </mc:AlternateContent>
  <workbookProtection workbookAlgorithmName="SHA-512" workbookHashValue="mpwFWIJmbTBnjtAH8sv8sEeS7Ip11BU7QbdtE5Z3sr6Z5d7EZXseb8fildZkuH5tKErQz+kKcY5MYS7vSl4qNg==" workbookSaltValue="3XFV6MhGEwkjKRTgz6s52Q==" workbookSpinCount="100000" lockStructure="1"/>
  <bookViews>
    <workbookView xWindow="0" yWindow="0" windowWidth="3060" windowHeight="13365"/>
  </bookViews>
  <sheets>
    <sheet name="Ansicht - Vergleich" sheetId="2" r:id="rId1"/>
    <sheet name="Leistungsaussagen" sheetId="3" r:id="rId2"/>
    <sheet name="Beiträge" sheetId="4" state="hidden" r:id="rId3"/>
    <sheet name="Tabelle1" sheetId="7" state="hidden" r:id="rId4"/>
    <sheet name="Tabelle2" sheetId="6" state="hidden" r:id="rId5"/>
  </sheets>
  <definedNames>
    <definedName name="_xlnm.Print_Area" localSheetId="0">'Ansicht - Vergleich'!$C$1:$E$87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Y57" i="6" l="1"/>
  <c r="AY58" i="6"/>
  <c r="AY59" i="6"/>
  <c r="AY33" i="6"/>
  <c r="AY34" i="6"/>
  <c r="AY35" i="6"/>
  <c r="AY36" i="6"/>
  <c r="AY37" i="6"/>
  <c r="AY38" i="6"/>
  <c r="AY39" i="6"/>
  <c r="AY40" i="6"/>
  <c r="AY41" i="6"/>
  <c r="AY42" i="6"/>
  <c r="AY43" i="6"/>
  <c r="AY44" i="6"/>
  <c r="AY45" i="6"/>
  <c r="AY46" i="6"/>
  <c r="AY47" i="6"/>
  <c r="AY48" i="6"/>
  <c r="AY49" i="6"/>
  <c r="AY50" i="6"/>
  <c r="AY51" i="6"/>
  <c r="AY52" i="6"/>
  <c r="AY53" i="6"/>
  <c r="AY54" i="6"/>
  <c r="AY55" i="6"/>
  <c r="AY56" i="6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Y25" i="6"/>
  <c r="AY26" i="6"/>
  <c r="AY27" i="6"/>
  <c r="AY28" i="6"/>
  <c r="AY29" i="6"/>
  <c r="AY30" i="6"/>
  <c r="AY31" i="6"/>
  <c r="AY32" i="6"/>
  <c r="AY4" i="6"/>
  <c r="AW44" i="6"/>
  <c r="AW45" i="6"/>
  <c r="AW46" i="6"/>
  <c r="AW47" i="6"/>
  <c r="AW48" i="6"/>
  <c r="AW49" i="6"/>
  <c r="AW50" i="6"/>
  <c r="AW51" i="6"/>
  <c r="AW52" i="6"/>
  <c r="AW53" i="6"/>
  <c r="AW54" i="6"/>
  <c r="AW55" i="6"/>
  <c r="AW56" i="6"/>
  <c r="AW57" i="6"/>
  <c r="AW58" i="6"/>
  <c r="AW59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W40" i="6"/>
  <c r="AW41" i="6"/>
  <c r="AW42" i="6"/>
  <c r="AW43" i="6"/>
  <c r="AW26" i="6"/>
  <c r="AV4" i="6"/>
  <c r="AV5" i="6"/>
  <c r="AV6" i="6"/>
  <c r="AV7" i="6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V25" i="6"/>
  <c r="AV48" i="6"/>
  <c r="AV49" i="6"/>
  <c r="AV50" i="6"/>
  <c r="AV51" i="6"/>
  <c r="AV52" i="6"/>
  <c r="AV53" i="6"/>
  <c r="AV54" i="6"/>
  <c r="AV55" i="6"/>
  <c r="AV56" i="6"/>
  <c r="AV57" i="6"/>
  <c r="AV58" i="6"/>
  <c r="AV59" i="6"/>
  <c r="AV27" i="6"/>
  <c r="AV28" i="6"/>
  <c r="AV29" i="6"/>
  <c r="AV30" i="6"/>
  <c r="AV31" i="6"/>
  <c r="AV32" i="6"/>
  <c r="AV33" i="6"/>
  <c r="AV34" i="6"/>
  <c r="AV35" i="6"/>
  <c r="AV36" i="6"/>
  <c r="AV37" i="6"/>
  <c r="AV38" i="6"/>
  <c r="AV39" i="6"/>
  <c r="AV40" i="6"/>
  <c r="AV41" i="6"/>
  <c r="AV42" i="6"/>
  <c r="AV43" i="6"/>
  <c r="AV44" i="6"/>
  <c r="AV45" i="6"/>
  <c r="AV46" i="6"/>
  <c r="AV47" i="6"/>
  <c r="AV26" i="6"/>
  <c r="AM47" i="6" l="1"/>
  <c r="AM48" i="6"/>
  <c r="AM49" i="6"/>
  <c r="AM50" i="6"/>
  <c r="AM51" i="6"/>
  <c r="AM52" i="6"/>
  <c r="AM53" i="6"/>
  <c r="AM54" i="6"/>
  <c r="AM55" i="6"/>
  <c r="AM56" i="6"/>
  <c r="AM57" i="6"/>
  <c r="AM58" i="6"/>
  <c r="AM59" i="6"/>
  <c r="AM60" i="6"/>
  <c r="AM61" i="6"/>
  <c r="AM62" i="6"/>
  <c r="AM63" i="6"/>
  <c r="AM64" i="6"/>
  <c r="AM26" i="6"/>
  <c r="AM27" i="6"/>
  <c r="AM28" i="6"/>
  <c r="AM29" i="6"/>
  <c r="AM30" i="6"/>
  <c r="AM31" i="6"/>
  <c r="AM32" i="6"/>
  <c r="AM33" i="6"/>
  <c r="AM34" i="6"/>
  <c r="AM35" i="6"/>
  <c r="AM36" i="6"/>
  <c r="AM37" i="6"/>
  <c r="AM38" i="6"/>
  <c r="AM39" i="6"/>
  <c r="AM40" i="6"/>
  <c r="AM41" i="6"/>
  <c r="AM42" i="6"/>
  <c r="AM43" i="6"/>
  <c r="AM44" i="6"/>
  <c r="AM45" i="6"/>
  <c r="AM46" i="6"/>
  <c r="AM25" i="6"/>
  <c r="AD48" i="6"/>
  <c r="AD49" i="6"/>
  <c r="AD50" i="6"/>
  <c r="AD51" i="6"/>
  <c r="AD52" i="6"/>
  <c r="AD53" i="6"/>
  <c r="AD54" i="6"/>
  <c r="AD55" i="6"/>
  <c r="AD56" i="6"/>
  <c r="AD57" i="6"/>
  <c r="AD58" i="6"/>
  <c r="AD59" i="6"/>
  <c r="AD60" i="6"/>
  <c r="AD61" i="6"/>
  <c r="AD62" i="6"/>
  <c r="AD63" i="6"/>
  <c r="AD64" i="6"/>
  <c r="AD26" i="6"/>
  <c r="AD27" i="6"/>
  <c r="AD28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1" i="6"/>
  <c r="AD42" i="6"/>
  <c r="AD43" i="6"/>
  <c r="AD44" i="6"/>
  <c r="AD45" i="6"/>
  <c r="AD46" i="6"/>
  <c r="AD47" i="6"/>
  <c r="AD25" i="6"/>
  <c r="V43" i="6"/>
  <c r="V44" i="6"/>
  <c r="V47" i="6"/>
  <c r="V48" i="6"/>
  <c r="V51" i="6"/>
  <c r="V52" i="6"/>
  <c r="V55" i="6"/>
  <c r="V56" i="6"/>
  <c r="V59" i="6"/>
  <c r="V60" i="6"/>
  <c r="V25" i="6"/>
  <c r="V29" i="6"/>
  <c r="V33" i="6"/>
  <c r="V35" i="6"/>
  <c r="V37" i="6"/>
  <c r="V39" i="6"/>
  <c r="V41" i="6"/>
  <c r="U63" i="6"/>
  <c r="V63" i="6" s="1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33" i="6"/>
  <c r="U34" i="6"/>
  <c r="V34" i="6" s="1"/>
  <c r="U35" i="6"/>
  <c r="U36" i="6"/>
  <c r="V36" i="6" s="1"/>
  <c r="U37" i="6"/>
  <c r="U38" i="6"/>
  <c r="V38" i="6" s="1"/>
  <c r="U39" i="6"/>
  <c r="U40" i="6"/>
  <c r="V40" i="6" s="1"/>
  <c r="U41" i="6"/>
  <c r="U42" i="6"/>
  <c r="V42" i="6" s="1"/>
  <c r="U43" i="6"/>
  <c r="U44" i="6"/>
  <c r="U45" i="6"/>
  <c r="V45" i="6" s="1"/>
  <c r="U46" i="6"/>
  <c r="V46" i="6" s="1"/>
  <c r="U47" i="6"/>
  <c r="U48" i="6"/>
  <c r="U49" i="6"/>
  <c r="V49" i="6" s="1"/>
  <c r="U50" i="6"/>
  <c r="V50" i="6" s="1"/>
  <c r="U51" i="6"/>
  <c r="U52" i="6"/>
  <c r="U53" i="6"/>
  <c r="V53" i="6" s="1"/>
  <c r="U54" i="6"/>
  <c r="V54" i="6" s="1"/>
  <c r="U55" i="6"/>
  <c r="U56" i="6"/>
  <c r="U57" i="6"/>
  <c r="V57" i="6" s="1"/>
  <c r="U58" i="6"/>
  <c r="V58" i="6" s="1"/>
  <c r="U59" i="6"/>
  <c r="U60" i="6"/>
  <c r="U61" i="6"/>
  <c r="V61" i="6" s="1"/>
  <c r="U62" i="6"/>
  <c r="V62" i="6" s="1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V24" i="6" s="1"/>
  <c r="U25" i="6"/>
  <c r="U26" i="6"/>
  <c r="V26" i="6" s="1"/>
  <c r="U27" i="6"/>
  <c r="V27" i="6" s="1"/>
  <c r="U28" i="6"/>
  <c r="V28" i="6" s="1"/>
  <c r="U29" i="6"/>
  <c r="U30" i="6"/>
  <c r="V30" i="6" s="1"/>
  <c r="U31" i="6"/>
  <c r="V31" i="6" s="1"/>
  <c r="U32" i="6"/>
  <c r="V32" i="6" s="1"/>
  <c r="U4" i="6"/>
  <c r="M55" i="6"/>
  <c r="M56" i="6"/>
  <c r="M57" i="6"/>
  <c r="M58" i="6"/>
  <c r="M59" i="6"/>
  <c r="M60" i="6"/>
  <c r="M61" i="6"/>
  <c r="M62" i="6"/>
  <c r="M63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25" i="6"/>
  <c r="D61" i="6"/>
  <c r="E61" i="6" s="1"/>
  <c r="D62" i="6"/>
  <c r="E62" i="6" s="1"/>
  <c r="D63" i="6"/>
  <c r="E63" i="6" s="1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27" i="6"/>
  <c r="E27" i="6" s="1"/>
  <c r="D28" i="6"/>
  <c r="E28" i="6" s="1"/>
  <c r="D29" i="6"/>
  <c r="E29" i="6" s="1"/>
  <c r="D30" i="6"/>
  <c r="E30" i="6" s="1"/>
  <c r="D31" i="6"/>
  <c r="E31" i="6" s="1"/>
  <c r="D32" i="6"/>
  <c r="E32" i="6" s="1"/>
  <c r="D33" i="6"/>
  <c r="E33" i="6" s="1"/>
  <c r="D34" i="6"/>
  <c r="E34" i="6" s="1"/>
  <c r="D35" i="6"/>
  <c r="E35" i="6" s="1"/>
  <c r="D36" i="6"/>
  <c r="E36" i="6" s="1"/>
  <c r="D37" i="6"/>
  <c r="E37" i="6" s="1"/>
  <c r="D38" i="6"/>
  <c r="E38" i="6" s="1"/>
  <c r="D39" i="6"/>
  <c r="E39" i="6" s="1"/>
  <c r="D40" i="6"/>
  <c r="E40" i="6" s="1"/>
  <c r="D41" i="6"/>
  <c r="E41" i="6" s="1"/>
  <c r="D42" i="6"/>
  <c r="E42" i="6" s="1"/>
  <c r="D43" i="6"/>
  <c r="E43" i="6" s="1"/>
  <c r="D44" i="6"/>
  <c r="E44" i="6" s="1"/>
  <c r="D45" i="6"/>
  <c r="E45" i="6" s="1"/>
  <c r="D46" i="6"/>
  <c r="E46" i="6" s="1"/>
  <c r="D47" i="6"/>
  <c r="E47" i="6" s="1"/>
  <c r="D48" i="6"/>
  <c r="E48" i="6" s="1"/>
  <c r="D49" i="6"/>
  <c r="E49" i="6" s="1"/>
  <c r="D50" i="6"/>
  <c r="E50" i="6" s="1"/>
  <c r="D51" i="6"/>
  <c r="E51" i="6" s="1"/>
  <c r="D52" i="6"/>
  <c r="E52" i="6" s="1"/>
  <c r="D53" i="6"/>
  <c r="E53" i="6" s="1"/>
  <c r="D54" i="6"/>
  <c r="E54" i="6" s="1"/>
  <c r="D55" i="6"/>
  <c r="E55" i="6" s="1"/>
  <c r="D56" i="6"/>
  <c r="E56" i="6" s="1"/>
  <c r="D57" i="6"/>
  <c r="E57" i="6" s="1"/>
  <c r="D58" i="6"/>
  <c r="E58" i="6" s="1"/>
  <c r="D59" i="6"/>
  <c r="E59" i="6" s="1"/>
  <c r="D60" i="6"/>
  <c r="E60" i="6" s="1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E25" i="6" s="1"/>
  <c r="D26" i="6"/>
  <c r="E26" i="6" s="1"/>
  <c r="D4" i="6"/>
  <c r="P36" i="6" l="1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26" i="6"/>
  <c r="P27" i="6"/>
  <c r="P28" i="6"/>
  <c r="P29" i="6"/>
  <c r="P30" i="6"/>
  <c r="P31" i="6"/>
  <c r="P32" i="6"/>
  <c r="P33" i="6"/>
  <c r="P34" i="6"/>
  <c r="P35" i="6"/>
  <c r="P25" i="6"/>
  <c r="BL37" i="6"/>
  <c r="BL49" i="6"/>
  <c r="BL53" i="6"/>
  <c r="BL30" i="6"/>
  <c r="BK36" i="6"/>
  <c r="BL36" i="6" s="1"/>
  <c r="BK37" i="6"/>
  <c r="BK38" i="6"/>
  <c r="BL38" i="6" s="1"/>
  <c r="BK39" i="6"/>
  <c r="BL39" i="6" s="1"/>
  <c r="BK40" i="6"/>
  <c r="BL40" i="6" s="1"/>
  <c r="BK41" i="6"/>
  <c r="BL41" i="6" s="1"/>
  <c r="BK42" i="6"/>
  <c r="BL42" i="6" s="1"/>
  <c r="BK43" i="6"/>
  <c r="BL43" i="6" s="1"/>
  <c r="BK44" i="6"/>
  <c r="BL44" i="6" s="1"/>
  <c r="BK45" i="6"/>
  <c r="BL45" i="6" s="1"/>
  <c r="BK46" i="6"/>
  <c r="BL46" i="6" s="1"/>
  <c r="BK47" i="6"/>
  <c r="BL47" i="6" s="1"/>
  <c r="BK48" i="6"/>
  <c r="BL48" i="6" s="1"/>
  <c r="BK49" i="6"/>
  <c r="BK50" i="6"/>
  <c r="BL50" i="6" s="1"/>
  <c r="BK51" i="6"/>
  <c r="BL51" i="6" s="1"/>
  <c r="BK52" i="6"/>
  <c r="BL52" i="6" s="1"/>
  <c r="BK53" i="6"/>
  <c r="BK54" i="6"/>
  <c r="BL54" i="6" s="1"/>
  <c r="BK55" i="6"/>
  <c r="BL55" i="6" s="1"/>
  <c r="BK56" i="6"/>
  <c r="BL56" i="6" s="1"/>
  <c r="BK57" i="6"/>
  <c r="BL57" i="6" s="1"/>
  <c r="BK58" i="6"/>
  <c r="BL58" i="6" s="1"/>
  <c r="BK59" i="6"/>
  <c r="BL59" i="6" s="1"/>
  <c r="BK5" i="6"/>
  <c r="BK6" i="6"/>
  <c r="BK7" i="6"/>
  <c r="BK8" i="6"/>
  <c r="BK9" i="6"/>
  <c r="BK10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BK25" i="6"/>
  <c r="BL25" i="6" s="1"/>
  <c r="BK26" i="6"/>
  <c r="BL26" i="6" s="1"/>
  <c r="BK27" i="6"/>
  <c r="BL27" i="6" s="1"/>
  <c r="BK28" i="6"/>
  <c r="BL28" i="6" s="1"/>
  <c r="BK29" i="6"/>
  <c r="BL29" i="6" s="1"/>
  <c r="BK30" i="6"/>
  <c r="BK31" i="6"/>
  <c r="BL31" i="6" s="1"/>
  <c r="BK32" i="6"/>
  <c r="BL32" i="6" s="1"/>
  <c r="BK33" i="6"/>
  <c r="BL33" i="6" s="1"/>
  <c r="BK34" i="6"/>
  <c r="BL34" i="6" s="1"/>
  <c r="BK35" i="6"/>
  <c r="BL35" i="6" s="1"/>
  <c r="BK4" i="6"/>
  <c r="BD55" i="6"/>
  <c r="BE55" i="6" s="1"/>
  <c r="BD56" i="6"/>
  <c r="BE56" i="6" s="1"/>
  <c r="BD57" i="6"/>
  <c r="BE57" i="6" s="1"/>
  <c r="BD58" i="6"/>
  <c r="BE58" i="6" s="1"/>
  <c r="BD59" i="6"/>
  <c r="BE59" i="6" s="1"/>
  <c r="BD28" i="6"/>
  <c r="BE28" i="6" s="1"/>
  <c r="BD29" i="6"/>
  <c r="BE29" i="6" s="1"/>
  <c r="BD30" i="6"/>
  <c r="BE30" i="6" s="1"/>
  <c r="BD31" i="6"/>
  <c r="BE31" i="6" s="1"/>
  <c r="BD32" i="6"/>
  <c r="BE32" i="6" s="1"/>
  <c r="BD33" i="6"/>
  <c r="BE33" i="6" s="1"/>
  <c r="BD34" i="6"/>
  <c r="BE34" i="6" s="1"/>
  <c r="BD35" i="6"/>
  <c r="BE35" i="6" s="1"/>
  <c r="BD36" i="6"/>
  <c r="BE36" i="6" s="1"/>
  <c r="BD37" i="6"/>
  <c r="BE37" i="6" s="1"/>
  <c r="BD38" i="6"/>
  <c r="BE38" i="6" s="1"/>
  <c r="BD39" i="6"/>
  <c r="BE39" i="6" s="1"/>
  <c r="BD40" i="6"/>
  <c r="BE40" i="6" s="1"/>
  <c r="BD41" i="6"/>
  <c r="BE41" i="6" s="1"/>
  <c r="BD42" i="6"/>
  <c r="BE42" i="6" s="1"/>
  <c r="BD43" i="6"/>
  <c r="BE43" i="6" s="1"/>
  <c r="BD44" i="6"/>
  <c r="BE44" i="6" s="1"/>
  <c r="BD45" i="6"/>
  <c r="BE45" i="6" s="1"/>
  <c r="BD46" i="6"/>
  <c r="BE46" i="6" s="1"/>
  <c r="BD47" i="6"/>
  <c r="BE47" i="6" s="1"/>
  <c r="BD48" i="6"/>
  <c r="BE48" i="6" s="1"/>
  <c r="BD49" i="6"/>
  <c r="BE49" i="6" s="1"/>
  <c r="BD50" i="6"/>
  <c r="BE50" i="6" s="1"/>
  <c r="BD51" i="6"/>
  <c r="BE51" i="6" s="1"/>
  <c r="BD52" i="6"/>
  <c r="BE52" i="6" s="1"/>
  <c r="BD53" i="6"/>
  <c r="BE53" i="6" s="1"/>
  <c r="BD54" i="6"/>
  <c r="BE54" i="6" s="1"/>
  <c r="BD5" i="6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BD25" i="6"/>
  <c r="BD26" i="6"/>
  <c r="BE26" i="6" s="1"/>
  <c r="BD27" i="6"/>
  <c r="BE27" i="6" s="1"/>
  <c r="BD4" i="6"/>
  <c r="AP61" i="6"/>
  <c r="AP62" i="6"/>
  <c r="AP63" i="6"/>
  <c r="AP64" i="6"/>
  <c r="AP39" i="6"/>
  <c r="AP40" i="6"/>
  <c r="AP41" i="6"/>
  <c r="AP42" i="6"/>
  <c r="AP43" i="6"/>
  <c r="AP44" i="6"/>
  <c r="AP45" i="6"/>
  <c r="AP46" i="6"/>
  <c r="AP47" i="6"/>
  <c r="AP48" i="6"/>
  <c r="AP49" i="6"/>
  <c r="AP50" i="6"/>
  <c r="AP51" i="6"/>
  <c r="AP52" i="6"/>
  <c r="AP53" i="6"/>
  <c r="AP54" i="6"/>
  <c r="AP55" i="6"/>
  <c r="AP56" i="6"/>
  <c r="AP57" i="6"/>
  <c r="AP58" i="6"/>
  <c r="AP59" i="6"/>
  <c r="AP60" i="6"/>
  <c r="AP26" i="6"/>
  <c r="AP27" i="6"/>
  <c r="AP28" i="6"/>
  <c r="AP29" i="6"/>
  <c r="AP30" i="6"/>
  <c r="AP31" i="6"/>
  <c r="AP32" i="6"/>
  <c r="AP33" i="6"/>
  <c r="AP34" i="6"/>
  <c r="AP35" i="6"/>
  <c r="AP36" i="6"/>
  <c r="AP37" i="6"/>
  <c r="AP38" i="6"/>
  <c r="AP25" i="6"/>
  <c r="AJ58" i="6"/>
  <c r="AJ59" i="6"/>
  <c r="AJ60" i="6"/>
  <c r="AJ61" i="6"/>
  <c r="AJ62" i="6"/>
  <c r="AJ63" i="6"/>
  <c r="AJ64" i="6"/>
  <c r="AJ50" i="6"/>
  <c r="AJ51" i="6"/>
  <c r="AJ52" i="6"/>
  <c r="AJ53" i="6"/>
  <c r="AJ54" i="6"/>
  <c r="AJ55" i="6"/>
  <c r="AJ56" i="6"/>
  <c r="AJ57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25" i="6"/>
  <c r="AG52" i="6"/>
  <c r="AG53" i="6"/>
  <c r="AG54" i="6"/>
  <c r="AG55" i="6"/>
  <c r="AG56" i="6"/>
  <c r="AG57" i="6"/>
  <c r="AG58" i="6"/>
  <c r="AG59" i="6"/>
  <c r="AG60" i="6"/>
  <c r="AG61" i="6"/>
  <c r="AG62" i="6"/>
  <c r="AG63" i="6"/>
  <c r="AG64" i="6"/>
  <c r="AG28" i="6"/>
  <c r="AG29" i="6"/>
  <c r="AG30" i="6"/>
  <c r="AG31" i="6"/>
  <c r="AG32" i="6"/>
  <c r="AG33" i="6"/>
  <c r="AG34" i="6"/>
  <c r="AG35" i="6"/>
  <c r="AG36" i="6"/>
  <c r="AG37" i="6"/>
  <c r="AG38" i="6"/>
  <c r="AG39" i="6"/>
  <c r="AG40" i="6"/>
  <c r="AG41" i="6"/>
  <c r="AG42" i="6"/>
  <c r="AG43" i="6"/>
  <c r="AG44" i="6"/>
  <c r="AG45" i="6"/>
  <c r="AG46" i="6"/>
  <c r="AG47" i="6"/>
  <c r="AG48" i="6"/>
  <c r="AG49" i="6"/>
  <c r="AG50" i="6"/>
  <c r="AG51" i="6"/>
  <c r="AG25" i="6"/>
  <c r="AG26" i="6"/>
  <c r="AG27" i="6"/>
  <c r="Z72" i="6"/>
  <c r="Z73" i="6"/>
  <c r="Z74" i="6"/>
  <c r="Z75" i="6"/>
  <c r="Z76" i="6"/>
  <c r="Z77" i="6"/>
  <c r="Z78" i="6"/>
  <c r="Z79" i="6"/>
  <c r="Z50" i="6"/>
  <c r="AA50" i="6" s="1"/>
  <c r="Z51" i="6"/>
  <c r="AA51" i="6" s="1"/>
  <c r="Z52" i="6"/>
  <c r="AA52" i="6" s="1"/>
  <c r="Z53" i="6"/>
  <c r="AA53" i="6" s="1"/>
  <c r="Z54" i="6"/>
  <c r="AA54" i="6" s="1"/>
  <c r="Z55" i="6"/>
  <c r="AA55" i="6" s="1"/>
  <c r="Z56" i="6"/>
  <c r="AA56" i="6" s="1"/>
  <c r="Z57" i="6"/>
  <c r="AA57" i="6" s="1"/>
  <c r="Z58" i="6"/>
  <c r="AA58" i="6" s="1"/>
  <c r="Z59" i="6"/>
  <c r="AA59" i="6" s="1"/>
  <c r="Z60" i="6"/>
  <c r="AA60" i="6" s="1"/>
  <c r="Z61" i="6"/>
  <c r="AA61" i="6" s="1"/>
  <c r="Z62" i="6"/>
  <c r="AA62" i="6" s="1"/>
  <c r="Z63" i="6"/>
  <c r="AA63" i="6" s="1"/>
  <c r="Z64" i="6"/>
  <c r="Z65" i="6"/>
  <c r="Z66" i="6"/>
  <c r="Z67" i="6"/>
  <c r="Z68" i="6"/>
  <c r="Z69" i="6"/>
  <c r="Z70" i="6"/>
  <c r="Z71" i="6"/>
  <c r="Z27" i="6"/>
  <c r="AA27" i="6" s="1"/>
  <c r="Z28" i="6"/>
  <c r="AA28" i="6" s="1"/>
  <c r="Z29" i="6"/>
  <c r="AA29" i="6" s="1"/>
  <c r="Z30" i="6"/>
  <c r="AA30" i="6" s="1"/>
  <c r="Z31" i="6"/>
  <c r="AA31" i="6" s="1"/>
  <c r="Z32" i="6"/>
  <c r="AA32" i="6" s="1"/>
  <c r="Z33" i="6"/>
  <c r="AA33" i="6" s="1"/>
  <c r="Z34" i="6"/>
  <c r="AA34" i="6" s="1"/>
  <c r="Z35" i="6"/>
  <c r="AA35" i="6" s="1"/>
  <c r="Z36" i="6"/>
  <c r="AA36" i="6" s="1"/>
  <c r="Z37" i="6"/>
  <c r="AA37" i="6" s="1"/>
  <c r="Z38" i="6"/>
  <c r="AA38" i="6" s="1"/>
  <c r="Z39" i="6"/>
  <c r="AA39" i="6" s="1"/>
  <c r="Z40" i="6"/>
  <c r="AA40" i="6" s="1"/>
  <c r="Z41" i="6"/>
  <c r="AA41" i="6" s="1"/>
  <c r="Z42" i="6"/>
  <c r="AA42" i="6" s="1"/>
  <c r="Z43" i="6"/>
  <c r="AA43" i="6" s="1"/>
  <c r="Z44" i="6"/>
  <c r="AA44" i="6" s="1"/>
  <c r="Z45" i="6"/>
  <c r="AA45" i="6" s="1"/>
  <c r="Z46" i="6"/>
  <c r="AA46" i="6" s="1"/>
  <c r="Z47" i="6"/>
  <c r="AA47" i="6" s="1"/>
  <c r="Z48" i="6"/>
  <c r="AA48" i="6" s="1"/>
  <c r="Z49" i="6"/>
  <c r="AA49" i="6" s="1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24" i="6"/>
  <c r="AA24" i="6" s="1"/>
  <c r="Z25" i="6"/>
  <c r="AA25" i="6" s="1"/>
  <c r="Z26" i="6"/>
  <c r="AA26" i="6" s="1"/>
  <c r="Z4" i="6"/>
  <c r="I74" i="6"/>
  <c r="I75" i="6"/>
  <c r="I76" i="6"/>
  <c r="I77" i="6"/>
  <c r="I78" i="6"/>
  <c r="I79" i="6"/>
  <c r="I55" i="6"/>
  <c r="J55" i="6" s="1"/>
  <c r="I56" i="6"/>
  <c r="J56" i="6" s="1"/>
  <c r="I57" i="6"/>
  <c r="J57" i="6" s="1"/>
  <c r="I58" i="6"/>
  <c r="J58" i="6" s="1"/>
  <c r="I59" i="6"/>
  <c r="J59" i="6" s="1"/>
  <c r="I60" i="6"/>
  <c r="J60" i="6" s="1"/>
  <c r="I61" i="6"/>
  <c r="J61" i="6" s="1"/>
  <c r="I62" i="6"/>
  <c r="J62" i="6" s="1"/>
  <c r="I63" i="6"/>
  <c r="J63" i="6" s="1"/>
  <c r="I64" i="6"/>
  <c r="I65" i="6"/>
  <c r="I66" i="6"/>
  <c r="I67" i="6"/>
  <c r="I68" i="6"/>
  <c r="I69" i="6"/>
  <c r="I70" i="6"/>
  <c r="I71" i="6"/>
  <c r="I72" i="6"/>
  <c r="I73" i="6"/>
  <c r="I28" i="6"/>
  <c r="J28" i="6" s="1"/>
  <c r="I29" i="6"/>
  <c r="J29" i="6" s="1"/>
  <c r="I30" i="6"/>
  <c r="J30" i="6" s="1"/>
  <c r="I31" i="6"/>
  <c r="J31" i="6" s="1"/>
  <c r="I32" i="6"/>
  <c r="J32" i="6" s="1"/>
  <c r="I33" i="6"/>
  <c r="J33" i="6" s="1"/>
  <c r="I34" i="6"/>
  <c r="J34" i="6" s="1"/>
  <c r="I35" i="6"/>
  <c r="J35" i="6" s="1"/>
  <c r="I36" i="6"/>
  <c r="J36" i="6" s="1"/>
  <c r="I37" i="6"/>
  <c r="J37" i="6" s="1"/>
  <c r="I38" i="6"/>
  <c r="J38" i="6" s="1"/>
  <c r="I39" i="6"/>
  <c r="J39" i="6" s="1"/>
  <c r="I40" i="6"/>
  <c r="J40" i="6" s="1"/>
  <c r="I41" i="6"/>
  <c r="J41" i="6" s="1"/>
  <c r="I42" i="6"/>
  <c r="J42" i="6" s="1"/>
  <c r="I43" i="6"/>
  <c r="J43" i="6" s="1"/>
  <c r="I44" i="6"/>
  <c r="J44" i="6" s="1"/>
  <c r="I45" i="6"/>
  <c r="J45" i="6" s="1"/>
  <c r="I46" i="6"/>
  <c r="J46" i="6" s="1"/>
  <c r="I47" i="6"/>
  <c r="J47" i="6" s="1"/>
  <c r="I48" i="6"/>
  <c r="J48" i="6" s="1"/>
  <c r="I49" i="6"/>
  <c r="J49" i="6" s="1"/>
  <c r="I50" i="6"/>
  <c r="J50" i="6" s="1"/>
  <c r="I51" i="6"/>
  <c r="J51" i="6" s="1"/>
  <c r="I52" i="6"/>
  <c r="J52" i="6" s="1"/>
  <c r="I53" i="6"/>
  <c r="J53" i="6" s="1"/>
  <c r="I54" i="6"/>
  <c r="J54" i="6" s="1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J25" i="6" s="1"/>
  <c r="I26" i="6"/>
  <c r="J26" i="6" s="1"/>
  <c r="I27" i="6"/>
  <c r="J27" i="6" s="1"/>
  <c r="I4" i="6"/>
  <c r="C45" i="2"/>
  <c r="C46" i="2"/>
  <c r="C47" i="2"/>
  <c r="C39" i="2"/>
  <c r="C40" i="2"/>
  <c r="C41" i="2"/>
  <c r="C32" i="2"/>
  <c r="C33" i="2"/>
  <c r="C34" i="2"/>
  <c r="C35" i="2"/>
  <c r="C23" i="2"/>
  <c r="C24" i="2"/>
  <c r="C25" i="2"/>
  <c r="C26" i="2"/>
  <c r="C27" i="2"/>
  <c r="C28" i="2"/>
  <c r="C18" i="2"/>
  <c r="C19" i="2"/>
  <c r="C20" i="2"/>
  <c r="C21" i="2"/>
  <c r="C22" i="2"/>
  <c r="AM97" i="7" l="1"/>
  <c r="AM98" i="7"/>
  <c r="AM99" i="7"/>
  <c r="AM100" i="7"/>
  <c r="AM101" i="7"/>
  <c r="AM102" i="7"/>
  <c r="AM103" i="7"/>
  <c r="AM104" i="7"/>
  <c r="Q92" i="7" l="1"/>
  <c r="Q93" i="7"/>
  <c r="Q94" i="7"/>
  <c r="Q95" i="7"/>
  <c r="Q96" i="7"/>
  <c r="Q97" i="7"/>
  <c r="Q98" i="7"/>
  <c r="Q99" i="7"/>
  <c r="Q100" i="7"/>
  <c r="Q101" i="7"/>
  <c r="Q102" i="7"/>
  <c r="Q103" i="7"/>
  <c r="Q104" i="7"/>
  <c r="AO97" i="7" l="1"/>
  <c r="AO98" i="7"/>
  <c r="AO99" i="7"/>
  <c r="AO100" i="7"/>
  <c r="AO101" i="7"/>
  <c r="AO102" i="7"/>
  <c r="AO103" i="7"/>
  <c r="AO104" i="7"/>
  <c r="C17" i="2" l="1"/>
  <c r="C31" i="2"/>
  <c r="C38" i="2"/>
  <c r="C44" i="2"/>
  <c r="C55" i="2" l="1"/>
  <c r="E14" i="2" l="1"/>
  <c r="D14" i="2"/>
  <c r="G9" i="2"/>
  <c r="E35" i="2" s="1"/>
  <c r="G8" i="2"/>
  <c r="D20" i="2" l="1"/>
  <c r="D21" i="2"/>
  <c r="D18" i="2"/>
  <c r="D19" i="2"/>
  <c r="D35" i="2"/>
  <c r="D34" i="2"/>
  <c r="D33" i="2"/>
  <c r="E34" i="2"/>
  <c r="E33" i="2"/>
  <c r="E20" i="2"/>
  <c r="E21" i="2"/>
  <c r="E22" i="2"/>
  <c r="E23" i="2"/>
  <c r="E24" i="2"/>
  <c r="E32" i="2"/>
  <c r="E25" i="2"/>
  <c r="E26" i="2"/>
  <c r="E40" i="2"/>
  <c r="E41" i="2"/>
  <c r="E39" i="2"/>
  <c r="E27" i="2"/>
  <c r="E19" i="2"/>
  <c r="D39" i="2"/>
  <c r="D40" i="2"/>
  <c r="D41" i="2"/>
  <c r="D32" i="2"/>
  <c r="D24" i="2"/>
  <c r="D26" i="2"/>
  <c r="D22" i="2"/>
  <c r="D25" i="2"/>
  <c r="D27" i="2"/>
  <c r="D23" i="2"/>
  <c r="E51" i="2"/>
  <c r="E45" i="2"/>
  <c r="D52" i="2"/>
  <c r="D17" i="2"/>
  <c r="D38" i="2"/>
  <c r="E55" i="2"/>
  <c r="E44" i="2"/>
  <c r="E28" i="2"/>
  <c r="D44" i="2"/>
  <c r="E31" i="2"/>
  <c r="E38" i="2"/>
  <c r="D47" i="2"/>
  <c r="E50" i="2"/>
  <c r="D46" i="2"/>
  <c r="E52" i="2"/>
  <c r="E18" i="2"/>
  <c r="E46" i="2"/>
  <c r="D28" i="2"/>
  <c r="E17" i="2"/>
  <c r="E47" i="2"/>
  <c r="D51" i="2"/>
  <c r="D31" i="2"/>
  <c r="D50" i="2"/>
  <c r="D55" i="2"/>
  <c r="D45" i="2"/>
</calcChain>
</file>

<file path=xl/sharedStrings.xml><?xml version="1.0" encoding="utf-8"?>
<sst xmlns="http://schemas.openxmlformats.org/spreadsheetml/2006/main" count="560" uniqueCount="264">
  <si>
    <t>Eintrittsalter:</t>
  </si>
  <si>
    <t>Gesellschaft</t>
  </si>
  <si>
    <t>Sonstiges</t>
  </si>
  <si>
    <t>Zahnstaffel</t>
  </si>
  <si>
    <t>Gesellschaft - Tarif 1:</t>
  </si>
  <si>
    <t>Gesellschaft - Tarif 2:</t>
  </si>
  <si>
    <t>Gesellschaft - Tarif</t>
  </si>
  <si>
    <t>Bitte wählen Sie eine Gesellschaft aus und tragen das Eintrittsalter ein.</t>
  </si>
  <si>
    <t>10 Jahre</t>
  </si>
  <si>
    <t>30 Jahre</t>
  </si>
  <si>
    <t>50 Jahre</t>
  </si>
  <si>
    <t>Spalten-Nr.</t>
  </si>
  <si>
    <t xml:space="preserve"> </t>
  </si>
  <si>
    <t>Ambulante Leistungen</t>
  </si>
  <si>
    <t>Stationäre Leistungen</t>
  </si>
  <si>
    <t>Zahnärztliche Leistungen</t>
  </si>
  <si>
    <t>Gebührenordnung ambulant</t>
  </si>
  <si>
    <t>Hilfsmittel</t>
  </si>
  <si>
    <t>Brillen / Kontaktlinsen</t>
  </si>
  <si>
    <t>Heilmittel</t>
  </si>
  <si>
    <t>Haushaltshilfe</t>
  </si>
  <si>
    <t>Standard-, Reise- und berufsbedingte Impfungen</t>
  </si>
  <si>
    <t>Gebührenordnung stationär</t>
  </si>
  <si>
    <t>Wahlleistungen</t>
  </si>
  <si>
    <t>Ersatz-Krankenhaustagegeld</t>
  </si>
  <si>
    <t>Gebührenordnung Zahn</t>
  </si>
  <si>
    <t>Weltgeltung ohne besondere Vereinbarung</t>
  </si>
  <si>
    <t>Beitragsbefreiung bei Bezug von Elterngeld</t>
  </si>
  <si>
    <t>auch über die Höchstsätze GOÄ</t>
  </si>
  <si>
    <t>Zwei-Bett-Zimmer und Chefarzt</t>
  </si>
  <si>
    <t>Ein-Bett-Zimmer und Chefarzt</t>
  </si>
  <si>
    <t>6 Monate</t>
  </si>
  <si>
    <t>max. 6 Monate</t>
  </si>
  <si>
    <t>Begleitperson für Kinder</t>
  </si>
  <si>
    <t>bis Alter 15 (darüber bei med. Notwendigkeit)</t>
  </si>
  <si>
    <t>bis Alter 12</t>
  </si>
  <si>
    <t>bis Alter 15</t>
  </si>
  <si>
    <t>Häusliche Krankenpflege</t>
  </si>
  <si>
    <t xml:space="preserve">Zahnbehandlung </t>
  </si>
  <si>
    <t xml:space="preserve">Zahnersatz  / Kieferorthopädie </t>
  </si>
  <si>
    <t xml:space="preserve">Selbstbeteiligung </t>
  </si>
  <si>
    <t xml:space="preserve">Garantierte Beitragsrückerstattung </t>
  </si>
  <si>
    <t>Ärztliche Leistungen</t>
  </si>
  <si>
    <t>ja</t>
  </si>
  <si>
    <t>(Bis Alter 55)</t>
  </si>
  <si>
    <t>100 % für 1. - 30. Sitzung, 
80 % ab 31. Sitzung</t>
  </si>
  <si>
    <t>Stationäre Kurzzeitpflege bei 
fehlender Pflegebedürftigkeit</t>
  </si>
  <si>
    <t>Beitrag</t>
  </si>
  <si>
    <t>bis Alter 11</t>
  </si>
  <si>
    <t>Alter</t>
  </si>
  <si>
    <t>Summe</t>
  </si>
  <si>
    <t>mit GZ</t>
  </si>
  <si>
    <t>Mit GZ</t>
  </si>
  <si>
    <t>ohne GZ</t>
  </si>
  <si>
    <t>PREMIUM</t>
  </si>
  <si>
    <t>N</t>
  </si>
  <si>
    <t>NG</t>
  </si>
  <si>
    <t>Hallesche</t>
  </si>
  <si>
    <t>NK.2</t>
  </si>
  <si>
    <t>URZ</t>
  </si>
  <si>
    <t>PREMIUM mit GZ</t>
  </si>
  <si>
    <t>SP1</t>
  </si>
  <si>
    <t>SP2</t>
  </si>
  <si>
    <t>plus</t>
  </si>
  <si>
    <t>S1</t>
  </si>
  <si>
    <t>Daten liegen noch nicht vor</t>
  </si>
  <si>
    <t>keine BAP? Beiträge wie bisher</t>
  </si>
  <si>
    <t>Continentale - PREMIUM-MED + SP1</t>
  </si>
  <si>
    <t xml:space="preserve">Heilpraktiker bis Höchstsätze GebüH  </t>
  </si>
  <si>
    <t>Vorsorgeuntersuchungen</t>
  </si>
  <si>
    <t>Digitale Gesundheitsanwendungen (DiGa)</t>
  </si>
  <si>
    <t>max. 80 € / Tag für höchstens 28 Tage p.a.</t>
  </si>
  <si>
    <t>max. 90 €</t>
  </si>
  <si>
    <t>max. 1.612 € p.a.
(ab 1.1.2022:1.774 €)</t>
  </si>
  <si>
    <t>auch über die Höchstsätze GOÄ / GOZ</t>
  </si>
  <si>
    <t>2 MB p.a. garantierte BR, 
PREMIUM-MED: zusätzlich erfolgsabhängige BR 
von bis zu 4 MB möglich</t>
  </si>
  <si>
    <t>unbegrenzt in Europa, außereuropäisch: PREMIUM-MED: 12 Monate, SP1: 6 Monate</t>
  </si>
  <si>
    <t>Allianz - Ärzte Best 100</t>
  </si>
  <si>
    <t>nein</t>
  </si>
  <si>
    <t>100 % für 1. - 30. Sitzung, 
70 % ab 31. Sitzung</t>
  </si>
  <si>
    <t>100 % nach Hilfsmittelkatalog; bestimmte Hilfsmittel sind über den VR zu beziehen, ansonsten 80 %, 
z. T. Höchstbeträge</t>
  </si>
  <si>
    <t>100 % für verordnete DiGa, welche im gesetzlichen Verzeichnis enthalten sind und für sinnvoll erachtet werden</t>
  </si>
  <si>
    <t>Ein- oder Zwei-Bett-Zimmer und Chefarzt</t>
  </si>
  <si>
    <t>bis Alter 9</t>
  </si>
  <si>
    <t>max. 110 €</t>
  </si>
  <si>
    <t>ZE, KfO:
1. - 2. KJ max.   2.000 €
1. - 4. KJ max.   5.000 €
1. - 6. KJ max. 10.000 €
Zahnstaffel entfällt bei Unfällen</t>
  </si>
  <si>
    <t>800 € p.a. für Arzneimittel</t>
  </si>
  <si>
    <t>keine garantierte BR</t>
  </si>
  <si>
    <t>100 % bis 2.000 € pro VJ</t>
  </si>
  <si>
    <t>keine privaten Reiseimpfungen</t>
  </si>
  <si>
    <t>100 %, bestimmte Hilfsmittel sind über den VR zu beziehen, ansonsten 75 %, z. T. Höchstbeträge</t>
  </si>
  <si>
    <t xml:space="preserve">100 % max. 1.000 € alle 2 KJ oder bei Änderung der Sehschärfe, verschiedene Höchstbeträge je nach Dioptrienstärke für Ein- und Mehrstärkengläser </t>
  </si>
  <si>
    <t>100 % für verordnete DiGa, sofern diese den versicherten Leiustungen zugerechnet werden, Höchstbeträge analog der tariflichen Regelungen</t>
  </si>
  <si>
    <t>bis Alter 4 für max. 5 Tage</t>
  </si>
  <si>
    <t>max. 30 €</t>
  </si>
  <si>
    <t>ZE: 90 %
KFO: 100 %, wenn die Maßnahme vor Vollendung des 18. LJ begonnen wird, sonst 90 %</t>
  </si>
  <si>
    <t>ZE, ZB, KfO:
1. KJ max. 2.000 €
1. - 2. KJ max.   4.000 €
1. - 3. KJ max.   6.000 €
1. - 4. KJ max. 8.000 €
Zahnstaffel entfällt bei Unfällen</t>
  </si>
  <si>
    <t>ZE, ZB, KfO:
1. KJ max. 1.000 €
1. - 2. KJ max.   2.000 €
1. - 3. KJ max.   3.000 €
1. - 4. KJ max. 4.000 €
Zahnstaffel entfällt bei Unfällen</t>
  </si>
  <si>
    <t>keine SB</t>
  </si>
  <si>
    <t>unbegrenzt</t>
  </si>
  <si>
    <t>100 % auch über die Höchstbeträge der GebüH</t>
  </si>
  <si>
    <t>85 % ohne Begrenzung der Sitzungszahl</t>
  </si>
  <si>
    <t xml:space="preserve">100 % max. 400 €  (600 € ab 8 Dioptr.) alle 2 KJ oder bei Änderung der Sehschärfe </t>
  </si>
  <si>
    <t>max. 75 €</t>
  </si>
  <si>
    <t>85 % für ZE und KFO
100 % für Inlays</t>
  </si>
  <si>
    <t>keine Zahnstaffel</t>
  </si>
  <si>
    <t>600 € p.a. auf alle Bereiche</t>
  </si>
  <si>
    <t>Hallesche - MAS.1</t>
  </si>
  <si>
    <t>100 % ohne Begrenzung der Sitzungszahl</t>
  </si>
  <si>
    <t>100 % nach eigenem Leistungsverzeichnis</t>
  </si>
  <si>
    <t>75 % für ZE und KFO
100 % für Inlays</t>
  </si>
  <si>
    <t>ZE, ZB, KfO:
1. und  2. KJ max.   1.800 €
3. und 4. KJ max.   2.600 €
5. und 6. KJ max. 3.900 €
7. und 8. KJ max. 5.200 €
9. und 10. KJ max. 7.800 €
Zahnstaffel entfällt bei Unfällen</t>
  </si>
  <si>
    <t>Inter - JABest1</t>
  </si>
  <si>
    <t>100 % sofern das Hilfsmittel unter 500 € kostet, über den VR bezogen wird oder bei Unfall / Notfall, ansonsten 80 %, z. T. Höchstbeträge</t>
  </si>
  <si>
    <t>100 % max. 500 € alle 2 Jahre</t>
  </si>
  <si>
    <t>max. 50 €</t>
  </si>
  <si>
    <t>100 %, bestimmte Voraussetzungen sind zu beachten</t>
  </si>
  <si>
    <t>90 % für ZE
100 % für KFO</t>
  </si>
  <si>
    <t>550 € p.a. auf den ambulanten Bereich</t>
  </si>
  <si>
    <t>Auszahlung von max. 6 MB</t>
  </si>
  <si>
    <t>SDK - AM12, S1, Z9</t>
  </si>
  <si>
    <t>100% bis 1.000 € p.a.</t>
  </si>
  <si>
    <t>100 % nur mit schriftlicher Zusage</t>
  </si>
  <si>
    <t>ja, bei berufsbedingten Impfungen nur Reiseimpfungen</t>
  </si>
  <si>
    <t>max. 75 € / Tag für höchstens 28 p.a.</t>
  </si>
  <si>
    <t>max. 100 €</t>
  </si>
  <si>
    <t>90 % für ZE und KFO
100 % für Inlays (werden als ZB reguliert)</t>
  </si>
  <si>
    <t>ZE, KfO:
1. - 2. KJ max.   3.000 €
1. - 3. KJ max.   5.000 €
1. - 4. KJ max. 7.500 €
Zahnstaffel entfällt bei Unfällen</t>
  </si>
  <si>
    <t>20 % max. 480 € p.a.
auf den ambulanten Bereich</t>
  </si>
  <si>
    <t>unbegrenzt in Europa
außereuropäisch 6 Monate</t>
  </si>
  <si>
    <t>uniVersa - uni-AM 620 + uni-STM 100 + uni-ZAM 100</t>
  </si>
  <si>
    <t>keine explizite AVB-Regelung</t>
  </si>
  <si>
    <t>gehören zu den Hilfsmitteln</t>
  </si>
  <si>
    <t>max. 100 €
bei Verzicht auf jegliche Kostenerstattung 225 €</t>
  </si>
  <si>
    <t>bis zu den Höchstsätzen GOÄ / GOZ</t>
  </si>
  <si>
    <t>80 % für ZE
100 % für KFO
100 % für Inlays</t>
  </si>
  <si>
    <t>ZE, ZB, KfO:
1. VJ max.   1.550 €
1. - 2. KJ max.  3.100 €
1. - 3. KJ max. 4.650 €
Zahnstaffel entfällt bei Unfällen</t>
  </si>
  <si>
    <t>unbegrenzt in Europa
außereuropäisch 36 Monate</t>
  </si>
  <si>
    <t>AXA: VA6-U, Prem Zahn-U</t>
  </si>
  <si>
    <t>Barmenia - VHV1D+</t>
  </si>
  <si>
    <t>uniVersa - uni-AM 620, uni-STM 100, uni-ZAM 100</t>
  </si>
  <si>
    <t>Continentale - PREMIUM-mED  + SP1</t>
  </si>
  <si>
    <t>PREMIUM-MED</t>
  </si>
  <si>
    <t>Allianz - Ärzte Best</t>
  </si>
  <si>
    <t>AXA - VA6-U , Prem Zahn-U</t>
  </si>
  <si>
    <t>VA6-U</t>
  </si>
  <si>
    <t>Prem Zahn-U</t>
  </si>
  <si>
    <t>VHV1D+</t>
  </si>
  <si>
    <t>MAS.1</t>
  </si>
  <si>
    <t>JABest1</t>
  </si>
  <si>
    <t>AM12</t>
  </si>
  <si>
    <t>Z9</t>
  </si>
  <si>
    <t>uniVersa - uni-AM 620 + uniSTM 100 + uni-ZAM 100</t>
  </si>
  <si>
    <t>uni-AM620</t>
  </si>
  <si>
    <t>uni-STM 100</t>
  </si>
  <si>
    <t>uni-ZAM 100</t>
  </si>
  <si>
    <t>AXA - VA6-U, Prem Zahn-U</t>
  </si>
  <si>
    <t>uniVersa - uni-AM 620, uni-STM 100 + uni-ZAM 100</t>
  </si>
  <si>
    <t>MB100(GV)?</t>
  </si>
  <si>
    <t>Continentale - COMFORT-MED + SP2</t>
  </si>
  <si>
    <t>bis zu den Höchstsätzen GOÄ</t>
  </si>
  <si>
    <t>100 % für max. 50 Sitzungen
(ab 31. Sitzung vorherige Leistungszusage
des VR erforderlich)</t>
  </si>
  <si>
    <t>100 % bis 300 € alle 2 Jahre</t>
  </si>
  <si>
    <t xml:space="preserve">bis zu den Höchstsätzen GOÄ / GOZ </t>
  </si>
  <si>
    <t>80 % für ZE und KfO;
max. 6 Implantate je Kiefer</t>
  </si>
  <si>
    <t>ZE, KfO:
1. KJ max. 1.000 €
1. - 2. KJ max. 2.000 €
1. - 3. KJ max. 3.000 €
1. - 4. KJ max. 4.000 €
1. - 5. KJ max. 5.000 €
ab 6. KJ max. 10.000 € alle 2 Jahre;
Zahnstaffel entfällt bei Unfällen</t>
  </si>
  <si>
    <t>20 € je ambulante ärztl. Leistung, 50 € je Hilfsmittel, keine SB bei stationären Leistungen / Generika / Sehhilfen</t>
  </si>
  <si>
    <t>COMFORT-MED: 2 MB p. a. garantierte BR, zusätzlich 4 MB erfolgsabhängige BR möglich</t>
  </si>
  <si>
    <t>Allianz - Ärzte Plus 100</t>
  </si>
  <si>
    <t>100 % für 1. - 30. Sitzung
70 % für 31. - 50. Sitzung</t>
  </si>
  <si>
    <t>100 % bis 250 € alle 2 Jahre</t>
  </si>
  <si>
    <t>100 %, max. 400 € alle 2 KJ</t>
  </si>
  <si>
    <t>max. 80 €</t>
  </si>
  <si>
    <t>75 % für ZE und KfO;
KfO bis Vollendung des 21. LJ (bei Unfällen oder schweren Erkrankungen auch über das 21. LJ hinaus); max. 6 Implantate je Kiefer</t>
  </si>
  <si>
    <t>ZB, ZE, KfO:
750 € im 1. VJ
1.500 € im 1. - 2. VJ
2.250 € im 1. - 3. VJ
3.000 € im 1. - 4 .VJ
Zahnstaffel entfällt bei Unfällen</t>
  </si>
  <si>
    <t>800 € p. a. für Arzneimittel</t>
  </si>
  <si>
    <t>AXA - VA2-U, KGH2-U, Komfort-Zahn-U</t>
  </si>
  <si>
    <t>100 % für 1. - 30. Sitzung
80 % für 31. - 60. Sitzung
70 % ab 61. Sitzung</t>
  </si>
  <si>
    <t>ZB, ZE, KfO:
1.000 € im 1. VJ
2.000 € im 1. - 2. VJ
3.000 € im 1. - 3. VJ
4.000 € im 1. - 4. VJ
Zahnstaffel entfällt bei Unfällen</t>
  </si>
  <si>
    <t>ZE: 75 % bzw. nach je 3 VJ jährlicher Zahnprophylaxe 85 %
KfO: 100 %, wenn die Maßnahme vor Vollendung des 18. LJ begonnen wird, sonst 75 %</t>
  </si>
  <si>
    <t>Barmenia - VHV2D+</t>
  </si>
  <si>
    <t>100 % auch über die Höchstbeträge des GebüH</t>
  </si>
  <si>
    <t>100 % für im Tarif genannte Heilmittel</t>
  </si>
  <si>
    <t>Inter - JA S10 U</t>
  </si>
  <si>
    <t>100 % Erstattung ohne Begrenzung
der Sitzungszahl</t>
  </si>
  <si>
    <t>100 % bei Bezug über VR,
sonst 80 % (bis 300 € RB auch bei
Selbstbezug zu 100 %)</t>
  </si>
  <si>
    <t>100 % bis 260 € alle 2 Jahre</t>
  </si>
  <si>
    <t>max. 31 €</t>
  </si>
  <si>
    <t>80 % für ZE
100 % für KfO</t>
  </si>
  <si>
    <t>SDK - AM30, S1, Z8, VP, NH</t>
  </si>
  <si>
    <t>100 % bis 1.000 € p. a. im Rahmen des GebüH;
max. 100 € im 1. KJ und
max. 200 € im 2. KJ</t>
  </si>
  <si>
    <t>80 % für ZE und KfO
Inlays werden als ZB reguliert</t>
  </si>
  <si>
    <t>ZE:
3.000 € im 1. - 2. KJ
5.000 € im 1. - 3. KJ
7.500 € im 1. - 4 .KJ
Zahnstaffel entfällt bei Unfällen</t>
  </si>
  <si>
    <t>30 %, max. 480 € p. a. (halbe SB bis
Alter 15) auf den ambulanten Bereich</t>
  </si>
  <si>
    <t>620 € p.a. auf den ambulanten Bereich</t>
  </si>
  <si>
    <t>Continentale - COMFORT-MED, SP</t>
  </si>
  <si>
    <t>AXA - VA2- U, KGH-U, KomfortZahn-U</t>
  </si>
  <si>
    <t>SDK - AM30, S1 + Z8 + VP + NH</t>
  </si>
  <si>
    <t>Comtinentale - COMFORT-MED, SP2</t>
  </si>
  <si>
    <t>AXA - VA2-U, KGH2-U, KomfortZahn-U</t>
  </si>
  <si>
    <t>Inter - JA S10U</t>
  </si>
  <si>
    <t>COMFORT-MED</t>
  </si>
  <si>
    <t>Sp2</t>
  </si>
  <si>
    <t>Continentale - COMFORT-MED, SP2</t>
  </si>
  <si>
    <t>VA2-U</t>
  </si>
  <si>
    <t>KGH2-U</t>
  </si>
  <si>
    <t>KomfortZahn-U</t>
  </si>
  <si>
    <t>AXA - VA2-U , KGH2-U, KomfortZahn-U</t>
  </si>
  <si>
    <t>VHV2D+</t>
  </si>
  <si>
    <t>Inter - JAS10U</t>
  </si>
  <si>
    <t>JAS10U</t>
  </si>
  <si>
    <t>AM30</t>
  </si>
  <si>
    <t>Z8</t>
  </si>
  <si>
    <t>VP</t>
  </si>
  <si>
    <t>MP100(GV) ?</t>
  </si>
  <si>
    <t>Nhu</t>
  </si>
  <si>
    <t>keine Reise- und berufsbedingten Impfungen</t>
  </si>
  <si>
    <t>unbegrenzt in Europa, 
außereuropäisch: 6 Monate</t>
  </si>
  <si>
    <t>100 % mit geschlossenem Hilfsmittelkatalog (bestimmte Hilfsmittel einmal p.a.) und lebenserhaltende Hilfsmittel)</t>
  </si>
  <si>
    <t>nur bestimmte Reiseimpfungen, keine berufsbedingten Impfungen</t>
  </si>
  <si>
    <t>nur häusliche Behandlungspflege</t>
  </si>
  <si>
    <t>unbegrenzt in Europa, 
außereuropäisch: 3 Monate</t>
  </si>
  <si>
    <t>BAP2022</t>
  </si>
  <si>
    <t>ist ab 61 nicht mehr bei M&amp;M</t>
  </si>
  <si>
    <t>verfügbar</t>
  </si>
  <si>
    <t>Gesamtsumme</t>
  </si>
  <si>
    <t xml:space="preserve">Vergleich Krankenvollversicherung für Ärzte </t>
  </si>
  <si>
    <t>COMFORT-MED und PREMIUM-MED</t>
  </si>
  <si>
    <t>max. 6 Monate (PREMIUM-MED)</t>
  </si>
  <si>
    <t>100 % nach gesetzl. eingeführten Programmen;
darüber hinaus bis max. 500 € alle 2 KJ</t>
  </si>
  <si>
    <t>100 % bis 1.000 € alle 3 KJ</t>
  </si>
  <si>
    <t>100 %, keine SB bei lebenserhaltenden
Hilfsmitteln</t>
  </si>
  <si>
    <t>100 % bis 250 € alle 3 KJ</t>
  </si>
  <si>
    <t>100 % nach gesetzl. eingeführten Programmen, keine Altersbeschränkung</t>
  </si>
  <si>
    <t>ja, bei reise- und berufsbedingten Impfungen lediglich gegen Hepatitis B</t>
  </si>
  <si>
    <t>100 % bis zu den Mindestsätzen GebüH</t>
  </si>
  <si>
    <t>100 % nach gesetzl. eingeführten Programmen, keine Altersgrenzen und ohne zeitliche Einschränkung</t>
  </si>
  <si>
    <t>100 % bis 300 € alle 2 KJ</t>
  </si>
  <si>
    <t>max. 70 €</t>
  </si>
  <si>
    <t>keine BAP 2022</t>
  </si>
  <si>
    <t>teilweise BAP2022</t>
  </si>
  <si>
    <t>BAP unklar</t>
  </si>
  <si>
    <t>BAP noch unklar</t>
  </si>
  <si>
    <t>Beitragsbeispiele</t>
  </si>
  <si>
    <t>Beitrag zum ausgewählten Eintrittsalter</t>
  </si>
  <si>
    <t>100 % nach gesetzl. eingeführten Programmen, 
keine Altersgrenzen und ohne zeitliche Einschränkung; darüber hinaus bis max. 500 €</t>
  </si>
  <si>
    <t>100 % nach gesetzl. eingeführten Programmen, 
keine Altersbeschränkung</t>
  </si>
  <si>
    <t>85 % für ZE und KFO;
KFO bis Vollendung des 21. LJ (bei Unfällen oder schweren Erkrankungen auch über das 21. LJ hinaus); 
100 % für Inlays</t>
  </si>
  <si>
    <t>ja, bei berufsbedingten Impfungen lediglich gegen Hepatitis B</t>
  </si>
  <si>
    <t>ja, private Reise- und berufsbedingte Impfungen unter bestimmten Voraussetzungen</t>
  </si>
  <si>
    <t>keine Reise- oder berufsbedingten Impfungen</t>
  </si>
  <si>
    <t>keine berufsbedingten Impfungen</t>
  </si>
  <si>
    <t>100 %, orthopädische Schuhzurichtungen 
bis 1.500 € p.a.</t>
  </si>
  <si>
    <t>bei Schwangerschaft und Entbindung 100 %, 
max. 75 € / Tag für höchstens 90 Tage p.a.</t>
  </si>
  <si>
    <t>max. 50 € / Tag für höchstens 14 Tage 
je Versicherungsfall</t>
  </si>
  <si>
    <t>100 % bis zum Höchstbetrag 
(Höchstbetrag laut Mitgliederzeitung)</t>
  </si>
  <si>
    <t>unbegrenzt in Europa, 
außereuropäisch 12 Monate</t>
  </si>
  <si>
    <t>unbegrenzt in Europa, 
außereuropäisch: 12 Monate</t>
  </si>
  <si>
    <t>Psychotherapie (Sitzungen p.a.)</t>
  </si>
  <si>
    <t>100 % für Hilfsmittel in einfacher Ausführung;
ab 1.000 € RB Kostenvoranschlag erforderlich, 
sonst 80 % für 1.000 € übersteigenden Teil</t>
  </si>
  <si>
    <t>100 % für verordnete DiGa, die im Verzeichnis des BfArM aufgeführt sind und
80 %, max. 1.000 € p.a. für darüber hinausgehende verordnete DiGa</t>
  </si>
  <si>
    <t>100 %; max. 1.500 € p.a. für Hörgeräte je Ohr;  
ab 1.000 € RB Kostenvoranschlag erforderlich, 
sonst 80 % für 1.000 € übersteigenden Teil</t>
  </si>
  <si>
    <t>20 € je ambulante und zahnärztliche Leistung, 
max. 500 € p.a.,
keine SB bei stationären Leistungen, Bezug von Generika, Brillen / Kontaktlinsen</t>
  </si>
  <si>
    <t xml:space="preserve">Stand 01.2022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</si>
</sst>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€&quot;;\-#,##0.00\ &quot;€&quot;"/>
    <numFmt numFmtId="43" formatCode="_-* #,##0.00_-;\-* #,##0.00_-;_-* &quot;-&quot;??_-;_-@_-"/>
    <numFmt numFmtId="164" formatCode="#,##0.00\ &quot;€&quot;"/>
    <numFmt numFmtId="165" formatCode="0\ %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1D1D1D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.5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</font>
    <font>
      <sz val="11"/>
      <color indexed="8"/>
      <name val="Calibri"/>
    </font>
    <font>
      <sz val="11"/>
      <color rgb="FFC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u/>
      <sz val="24"/>
      <color theme="1"/>
      <name val="ContinentaleOffice"/>
    </font>
    <font>
      <u/>
      <sz val="24"/>
      <color theme="1"/>
      <name val="ContinentaleOffice"/>
    </font>
    <font>
      <b/>
      <u/>
      <sz val="22"/>
      <color theme="1"/>
      <name val="ContinentaleOffice"/>
    </font>
    <font>
      <u/>
      <sz val="18"/>
      <color theme="1"/>
      <name val="ContinentaleOffice"/>
    </font>
    <font>
      <sz val="11"/>
      <color theme="1"/>
      <name val="ContinentaleOffice"/>
    </font>
    <font>
      <sz val="16"/>
      <color theme="1"/>
      <name val="ContinentaleOffice"/>
    </font>
    <font>
      <b/>
      <sz val="16"/>
      <color theme="1"/>
      <name val="ContinentaleOffice"/>
    </font>
    <font>
      <sz val="13"/>
      <color theme="1"/>
      <name val="ContinentaleOffice"/>
    </font>
    <font>
      <b/>
      <sz val="13"/>
      <color theme="1"/>
      <name val="ContinentaleOffice"/>
    </font>
    <font>
      <b/>
      <sz val="14"/>
      <color theme="1"/>
      <name val="ContinentaleOffice"/>
    </font>
    <font>
      <b/>
      <sz val="16"/>
      <color theme="0"/>
      <name val="ContinentaleOffice"/>
    </font>
    <font>
      <b/>
      <sz val="12"/>
      <color theme="1"/>
      <name val="ContinentaleOffice"/>
    </font>
    <font>
      <sz val="10"/>
      <color theme="1"/>
      <name val="ContinentaleOffice"/>
    </font>
    <font>
      <sz val="12"/>
      <color theme="1"/>
      <name val="ContinentaleOffice"/>
    </font>
    <font>
      <sz val="14"/>
      <color theme="1"/>
      <name val="ContinentaleOffice"/>
    </font>
    <font>
      <b/>
      <sz val="18"/>
      <color theme="0"/>
      <name val="ContinentaleOffice"/>
    </font>
    <font>
      <sz val="18"/>
      <color theme="0"/>
      <name val="ContinentaleOffice"/>
    </font>
    <font>
      <sz val="13"/>
      <name val="ContinentaleOffice"/>
    </font>
    <font>
      <sz val="18"/>
      <name val="ContinentaleOffice"/>
    </font>
  </fonts>
  <fills count="20">
    <fill>
      <patternFill patternType="none"/>
    </fill>
    <fill>
      <patternFill patternType="gray125"/>
    </fill>
    <fill>
      <patternFill patternType="solid">
        <fgColor rgb="FF16375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C4CEE1"/>
        <bgColor indexed="64"/>
      </patternFill>
    </fill>
    <fill>
      <patternFill patternType="solid">
        <fgColor rgb="FF002C5B"/>
        <bgColor indexed="64"/>
      </patternFill>
    </fill>
    <fill>
      <patternFill patternType="solid">
        <fgColor rgb="FF7181A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</cellStyleXfs>
  <cellXfs count="285">
    <xf numFmtId="0" fontId="0" fillId="0" borderId="0" xfId="0"/>
    <xf numFmtId="0" fontId="4" fillId="0" borderId="0" xfId="0" applyFont="1" applyAlignment="1">
      <alignment vertical="center"/>
    </xf>
    <xf numFmtId="2" fontId="0" fillId="0" borderId="0" xfId="0" applyNumberFormat="1"/>
    <xf numFmtId="2" fontId="0" fillId="0" borderId="0" xfId="1" applyNumberFormat="1" applyFont="1"/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2" fontId="0" fillId="0" borderId="0" xfId="0" applyNumberFormat="1" applyAlignment="1"/>
    <xf numFmtId="2" fontId="0" fillId="0" borderId="0" xfId="0" applyNumberFormat="1" applyFill="1" applyBorder="1"/>
    <xf numFmtId="2" fontId="4" fillId="0" borderId="0" xfId="0" applyNumberFormat="1" applyFont="1" applyAlignme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5" borderId="0" xfId="0" applyFill="1"/>
    <xf numFmtId="0" fontId="0" fillId="0" borderId="0" xfId="0" applyFill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2" fontId="0" fillId="0" borderId="1" xfId="0" applyNumberFormat="1" applyBorder="1"/>
    <xf numFmtId="2" fontId="0" fillId="0" borderId="7" xfId="0" applyNumberFormat="1" applyBorder="1"/>
    <xf numFmtId="2" fontId="4" fillId="0" borderId="1" xfId="0" applyNumberFormat="1" applyFont="1" applyBorder="1" applyAlignment="1">
      <alignment vertical="center"/>
    </xf>
    <xf numFmtId="0" fontId="0" fillId="0" borderId="0" xfId="0" applyFont="1"/>
    <xf numFmtId="0" fontId="0" fillId="5" borderId="0" xfId="0" applyFont="1" applyFill="1"/>
    <xf numFmtId="0" fontId="0" fillId="0" borderId="0" xfId="0" applyFont="1" applyFill="1"/>
    <xf numFmtId="0" fontId="11" fillId="4" borderId="1" xfId="0" applyFont="1" applyFill="1" applyBorder="1" applyAlignment="1">
      <alignment wrapText="1"/>
    </xf>
    <xf numFmtId="2" fontId="0" fillId="3" borderId="1" xfId="0" applyNumberFormat="1" applyFill="1" applyBorder="1"/>
    <xf numFmtId="2" fontId="0" fillId="3" borderId="7" xfId="0" applyNumberFormat="1" applyFill="1" applyBorder="1"/>
    <xf numFmtId="2" fontId="0" fillId="3" borderId="5" xfId="0" applyNumberFormat="1" applyFill="1" applyBorder="1"/>
    <xf numFmtId="2" fontId="0" fillId="3" borderId="0" xfId="0" applyNumberFormat="1" applyFill="1"/>
    <xf numFmtId="2" fontId="4" fillId="3" borderId="1" xfId="0" applyNumberFormat="1" applyFont="1" applyFill="1" applyBorder="1" applyAlignment="1">
      <alignment vertical="center"/>
    </xf>
    <xf numFmtId="2" fontId="0" fillId="3" borderId="2" xfId="0" applyNumberFormat="1" applyFill="1" applyBorder="1"/>
    <xf numFmtId="2" fontId="4" fillId="3" borderId="0" xfId="0" applyNumberFormat="1" applyFont="1" applyFill="1" applyAlignment="1">
      <alignment vertical="center"/>
    </xf>
    <xf numFmtId="0" fontId="5" fillId="0" borderId="0" xfId="0" applyFont="1" applyFill="1"/>
    <xf numFmtId="0" fontId="0" fillId="4" borderId="0" xfId="0" applyFill="1" applyProtection="1"/>
    <xf numFmtId="0" fontId="0" fillId="0" borderId="0" xfId="0" applyProtection="1"/>
    <xf numFmtId="0" fontId="9" fillId="4" borderId="0" xfId="0" applyFont="1" applyFill="1" applyProtection="1"/>
    <xf numFmtId="0" fontId="0" fillId="4" borderId="0" xfId="0" applyFill="1" applyAlignment="1" applyProtection="1">
      <alignment horizontal="center"/>
    </xf>
    <xf numFmtId="0" fontId="0" fillId="4" borderId="0" xfId="0" applyFill="1" applyAlignment="1" applyProtection="1">
      <alignment wrapText="1"/>
    </xf>
    <xf numFmtId="0" fontId="0" fillId="4" borderId="0" xfId="0" applyFill="1" applyBorder="1" applyProtection="1"/>
    <xf numFmtId="0" fontId="0" fillId="3" borderId="0" xfId="0" applyFill="1" applyProtection="1"/>
    <xf numFmtId="0" fontId="2" fillId="4" borderId="0" xfId="0" applyFont="1" applyFill="1" applyProtection="1"/>
    <xf numFmtId="0" fontId="0" fillId="4" borderId="0" xfId="0" applyFill="1" applyAlignment="1" applyProtection="1">
      <alignment horizontal="left" wrapText="1"/>
    </xf>
    <xf numFmtId="0" fontId="0" fillId="4" borderId="0" xfId="0" quotePrefix="1" applyFill="1" applyProtection="1"/>
    <xf numFmtId="0" fontId="3" fillId="4" borderId="0" xfId="0" applyFont="1" applyFill="1" applyProtection="1"/>
    <xf numFmtId="0" fontId="8" fillId="2" borderId="1" xfId="0" applyFont="1" applyFill="1" applyBorder="1" applyAlignment="1" applyProtection="1">
      <alignment vertical="center" wrapText="1"/>
      <protection locked="0"/>
    </xf>
    <xf numFmtId="7" fontId="0" fillId="0" borderId="0" xfId="0" applyNumberFormat="1"/>
    <xf numFmtId="0" fontId="5" fillId="0" borderId="0" xfId="0" applyFont="1"/>
    <xf numFmtId="0" fontId="13" fillId="6" borderId="11" xfId="4" applyFont="1" applyFill="1" applyBorder="1" applyAlignment="1">
      <alignment horizontal="center"/>
    </xf>
    <xf numFmtId="0" fontId="13" fillId="0" borderId="12" xfId="4" applyFont="1" applyFill="1" applyBorder="1" applyAlignment="1">
      <alignment horizontal="right" wrapText="1"/>
    </xf>
    <xf numFmtId="7" fontId="13" fillId="0" borderId="12" xfId="4" applyNumberFormat="1" applyFont="1" applyFill="1" applyBorder="1" applyAlignment="1">
      <alignment horizontal="right" wrapText="1"/>
    </xf>
    <xf numFmtId="0" fontId="15" fillId="6" borderId="11" xfId="5" applyFont="1" applyFill="1" applyBorder="1" applyAlignment="1">
      <alignment horizontal="center"/>
    </xf>
    <xf numFmtId="7" fontId="15" fillId="0" borderId="12" xfId="5" applyNumberFormat="1" applyFont="1" applyFill="1" applyBorder="1" applyAlignment="1">
      <alignment horizontal="right" wrapText="1"/>
    </xf>
    <xf numFmtId="2" fontId="0" fillId="3" borderId="6" xfId="0" applyNumberFormat="1" applyFill="1" applyBorder="1"/>
    <xf numFmtId="0" fontId="16" fillId="0" borderId="0" xfId="0" applyFont="1" applyFill="1"/>
    <xf numFmtId="7" fontId="16" fillId="0" borderId="0" xfId="0" applyNumberFormat="1" applyFont="1"/>
    <xf numFmtId="2" fontId="0" fillId="3" borderId="0" xfId="0" applyNumberFormat="1" applyFill="1" applyBorder="1"/>
    <xf numFmtId="2" fontId="0" fillId="3" borderId="4" xfId="0" applyNumberFormat="1" applyFill="1" applyBorder="1"/>
    <xf numFmtId="2" fontId="0" fillId="3" borderId="13" xfId="0" applyNumberFormat="1" applyFill="1" applyBorder="1"/>
    <xf numFmtId="2" fontId="0" fillId="3" borderId="10" xfId="0" applyNumberFormat="1" applyFill="1" applyBorder="1"/>
    <xf numFmtId="2" fontId="4" fillId="3" borderId="4" xfId="0" applyNumberFormat="1" applyFont="1" applyFill="1" applyBorder="1" applyAlignment="1">
      <alignment vertical="center"/>
    </xf>
    <xf numFmtId="7" fontId="0" fillId="0" borderId="1" xfId="0" applyNumberFormat="1" applyBorder="1"/>
    <xf numFmtId="2" fontId="0" fillId="3" borderId="8" xfId="0" applyNumberFormat="1" applyFill="1" applyBorder="1"/>
    <xf numFmtId="7" fontId="0" fillId="3" borderId="1" xfId="0" applyNumberFormat="1" applyFill="1" applyBorder="1"/>
    <xf numFmtId="7" fontId="0" fillId="3" borderId="2" xfId="0" applyNumberFormat="1" applyFill="1" applyBorder="1"/>
    <xf numFmtId="7" fontId="0" fillId="3" borderId="7" xfId="0" applyNumberFormat="1" applyFill="1" applyBorder="1"/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2" fontId="0" fillId="3" borderId="1" xfId="0" applyNumberFormat="1" applyFill="1" applyBorder="1" applyAlignment="1"/>
    <xf numFmtId="0" fontId="9" fillId="0" borderId="0" xfId="0" applyFont="1"/>
    <xf numFmtId="0" fontId="9" fillId="5" borderId="0" xfId="0" applyFont="1" applyFill="1"/>
    <xf numFmtId="0" fontId="8" fillId="3" borderId="1" xfId="0" applyFont="1" applyFill="1" applyBorder="1" applyAlignment="1" applyProtection="1">
      <alignment vertical="center" wrapText="1"/>
      <protection locked="0"/>
    </xf>
    <xf numFmtId="0" fontId="8" fillId="3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0" fillId="4" borderId="0" xfId="0" applyFont="1" applyFill="1" applyProtection="1"/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7" fontId="0" fillId="0" borderId="1" xfId="0" applyNumberFormat="1" applyBorder="1" applyAlignment="1">
      <alignment horizontal="center" vertical="center"/>
    </xf>
    <xf numFmtId="7" fontId="0" fillId="7" borderId="6" xfId="0" applyNumberFormat="1" applyFill="1" applyBorder="1" applyAlignment="1">
      <alignment horizontal="center" vertical="center"/>
    </xf>
    <xf numFmtId="7" fontId="15" fillId="0" borderId="1" xfId="5" applyNumberFormat="1" applyFont="1" applyFill="1" applyBorder="1" applyAlignment="1">
      <alignment horizontal="center" vertical="center" wrapText="1"/>
    </xf>
    <xf numFmtId="7" fontId="15" fillId="7" borderId="1" xfId="5" applyNumberFormat="1" applyFont="1" applyFill="1" applyBorder="1" applyAlignment="1">
      <alignment horizontal="center" vertical="center" wrapText="1"/>
    </xf>
    <xf numFmtId="7" fontId="0" fillId="7" borderId="1" xfId="0" applyNumberFormat="1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0" fillId="7" borderId="7" xfId="0" applyNumberFormat="1" applyFill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7" fontId="0" fillId="3" borderId="1" xfId="0" applyNumberFormat="1" applyFill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2" fontId="0" fillId="3" borderId="13" xfId="0" applyNumberFormat="1" applyFill="1" applyBorder="1" applyAlignment="1">
      <alignment horizontal="center" vertical="center"/>
    </xf>
    <xf numFmtId="2" fontId="0" fillId="7" borderId="13" xfId="0" applyNumberFormat="1" applyFill="1" applyBorder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2" fontId="0" fillId="3" borderId="10" xfId="0" applyNumberForma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0" fillId="7" borderId="6" xfId="0" applyNumberForma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7" fontId="0" fillId="3" borderId="2" xfId="0" applyNumberFormat="1" applyFill="1" applyBorder="1" applyAlignment="1">
      <alignment horizontal="center" vertical="center"/>
    </xf>
    <xf numFmtId="2" fontId="0" fillId="3" borderId="14" xfId="0" applyNumberFormat="1" applyFill="1" applyBorder="1" applyAlignment="1">
      <alignment horizontal="center" vertical="center"/>
    </xf>
    <xf numFmtId="7" fontId="0" fillId="3" borderId="7" xfId="0" applyNumberFormat="1" applyFill="1" applyBorder="1" applyAlignment="1">
      <alignment horizontal="center" vertical="center"/>
    </xf>
    <xf numFmtId="2" fontId="0" fillId="3" borderId="0" xfId="0" applyNumberFormat="1" applyFill="1" applyBorder="1" applyAlignment="1">
      <alignment horizontal="center" vertical="center"/>
    </xf>
    <xf numFmtId="2" fontId="0" fillId="3" borderId="8" xfId="0" applyNumberFormat="1" applyFill="1" applyBorder="1" applyAlignment="1">
      <alignment horizontal="center" vertical="center"/>
    </xf>
    <xf numFmtId="2" fontId="0" fillId="3" borderId="15" xfId="0" applyNumberFormat="1" applyFill="1" applyBorder="1" applyAlignment="1">
      <alignment horizontal="center" vertical="center"/>
    </xf>
    <xf numFmtId="2" fontId="0" fillId="3" borderId="0" xfId="1" applyNumberFormat="1" applyFont="1" applyFill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2" fontId="4" fillId="7" borderId="1" xfId="0" applyNumberFormat="1" applyFon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5" fillId="8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2" fontId="0" fillId="7" borderId="5" xfId="0" applyNumberFormat="1" applyFill="1" applyBorder="1" applyAlignment="1">
      <alignment horizontal="center" vertical="center"/>
    </xf>
    <xf numFmtId="7" fontId="15" fillId="0" borderId="1" xfId="6" applyNumberFormat="1" applyFont="1" applyFill="1" applyBorder="1" applyAlignment="1">
      <alignment horizontal="center" vertical="center" wrapText="1"/>
    </xf>
    <xf numFmtId="0" fontId="18" fillId="9" borderId="16" xfId="6" applyFont="1" applyFill="1" applyBorder="1" applyAlignment="1">
      <alignment horizontal="center" vertical="center"/>
    </xf>
    <xf numFmtId="0" fontId="18" fillId="9" borderId="16" xfId="7" applyFont="1" applyFill="1" applyBorder="1" applyAlignment="1">
      <alignment horizontal="center"/>
    </xf>
    <xf numFmtId="7" fontId="13" fillId="0" borderId="1" xfId="7" applyNumberFormat="1" applyFont="1" applyFill="1" applyBorder="1" applyAlignment="1">
      <alignment horizontal="right" wrapText="1"/>
    </xf>
    <xf numFmtId="7" fontId="13" fillId="0" borderId="12" xfId="7" applyNumberFormat="1" applyFont="1" applyFill="1" applyBorder="1" applyAlignment="1">
      <alignment horizontal="center" wrapText="1"/>
    </xf>
    <xf numFmtId="7" fontId="13" fillId="0" borderId="12" xfId="7" applyNumberFormat="1" applyFont="1" applyFill="1" applyBorder="1" applyAlignment="1">
      <alignment horizontal="center" vertical="center" wrapText="1"/>
    </xf>
    <xf numFmtId="7" fontId="13" fillId="0" borderId="17" xfId="7" applyNumberFormat="1" applyFont="1" applyFill="1" applyBorder="1" applyAlignment="1">
      <alignment horizontal="center" vertical="center" wrapText="1"/>
    </xf>
    <xf numFmtId="7" fontId="13" fillId="0" borderId="1" xfId="7" applyNumberFormat="1" applyFont="1" applyFill="1" applyBorder="1" applyAlignment="1">
      <alignment horizontal="center" vertical="center" wrapText="1"/>
    </xf>
    <xf numFmtId="0" fontId="18" fillId="9" borderId="16" xfId="7" applyFont="1" applyFill="1" applyBorder="1" applyAlignment="1">
      <alignment horizontal="center" vertical="center"/>
    </xf>
    <xf numFmtId="7" fontId="13" fillId="0" borderId="17" xfId="7" applyNumberFormat="1" applyFont="1" applyFill="1" applyBorder="1" applyAlignment="1">
      <alignment horizontal="center" wrapText="1"/>
    </xf>
    <xf numFmtId="7" fontId="13" fillId="0" borderId="1" xfId="7" applyNumberFormat="1" applyFont="1" applyFill="1" applyBorder="1" applyAlignment="1">
      <alignment horizontal="center" wrapText="1"/>
    </xf>
    <xf numFmtId="0" fontId="0" fillId="8" borderId="0" xfId="0" applyFill="1"/>
    <xf numFmtId="0" fontId="0" fillId="10" borderId="0" xfId="0" applyFill="1"/>
    <xf numFmtId="0" fontId="5" fillId="10" borderId="0" xfId="0" applyFont="1" applyFill="1" applyAlignment="1">
      <alignment vertical="top" wrapText="1"/>
    </xf>
    <xf numFmtId="0" fontId="5" fillId="11" borderId="0" xfId="0" applyFont="1" applyFill="1" applyAlignment="1">
      <alignment vertical="top" wrapText="1"/>
    </xf>
    <xf numFmtId="7" fontId="15" fillId="0" borderId="12" xfId="6" applyNumberFormat="1" applyFont="1" applyFill="1" applyBorder="1" applyAlignment="1">
      <alignment horizontal="right" wrapText="1"/>
    </xf>
    <xf numFmtId="0" fontId="18" fillId="9" borderId="11" xfId="6" applyFont="1" applyFill="1" applyBorder="1" applyAlignment="1">
      <alignment horizontal="center"/>
    </xf>
    <xf numFmtId="0" fontId="8" fillId="2" borderId="9" xfId="0" applyFont="1" applyFill="1" applyBorder="1" applyAlignment="1" applyProtection="1">
      <alignment vertical="center" wrapText="1"/>
      <protection locked="0"/>
    </xf>
    <xf numFmtId="0" fontId="8" fillId="2" borderId="9" xfId="0" applyFont="1" applyFill="1" applyBorder="1" applyAlignment="1" applyProtection="1">
      <alignment vertical="center" wrapText="1"/>
      <protection locked="0"/>
    </xf>
    <xf numFmtId="0" fontId="8" fillId="2" borderId="0" xfId="0" applyFont="1" applyFill="1" applyBorder="1" applyAlignment="1" applyProtection="1">
      <alignment vertical="center" wrapText="1"/>
      <protection locked="0"/>
    </xf>
    <xf numFmtId="0" fontId="13" fillId="6" borderId="0" xfId="4" applyFont="1" applyFill="1" applyBorder="1" applyAlignment="1">
      <alignment horizontal="center"/>
    </xf>
    <xf numFmtId="7" fontId="13" fillId="0" borderId="0" xfId="4" applyNumberFormat="1" applyFont="1" applyFill="1" applyBorder="1" applyAlignment="1">
      <alignment horizontal="right" wrapText="1"/>
    </xf>
    <xf numFmtId="2" fontId="0" fillId="7" borderId="0" xfId="0" applyNumberFormat="1" applyFill="1" applyBorder="1" applyAlignment="1">
      <alignment horizontal="center" vertical="center"/>
    </xf>
    <xf numFmtId="0" fontId="15" fillId="6" borderId="11" xfId="8" applyFont="1" applyFill="1" applyBorder="1" applyAlignment="1">
      <alignment horizontal="center"/>
    </xf>
    <xf numFmtId="7" fontId="15" fillId="0" borderId="12" xfId="8" applyNumberFormat="1" applyFont="1" applyFill="1" applyBorder="1" applyAlignment="1">
      <alignment horizontal="right" wrapText="1"/>
    </xf>
    <xf numFmtId="0" fontId="20" fillId="0" borderId="0" xfId="0" applyFont="1"/>
    <xf numFmtId="0" fontId="21" fillId="6" borderId="11" xfId="8" applyFont="1" applyFill="1" applyBorder="1" applyAlignment="1">
      <alignment horizontal="center"/>
    </xf>
    <xf numFmtId="7" fontId="21" fillId="0" borderId="12" xfId="8" applyNumberFormat="1" applyFont="1" applyFill="1" applyBorder="1" applyAlignment="1">
      <alignment horizontal="right" wrapText="1"/>
    </xf>
    <xf numFmtId="0" fontId="19" fillId="0" borderId="0" xfId="0" applyFont="1"/>
    <xf numFmtId="0" fontId="15" fillId="12" borderId="11" xfId="8" applyFont="1" applyFill="1" applyBorder="1" applyAlignment="1">
      <alignment horizontal="center"/>
    </xf>
    <xf numFmtId="0" fontId="13" fillId="12" borderId="11" xfId="4" applyFont="1" applyFill="1" applyBorder="1" applyAlignment="1">
      <alignment horizontal="center"/>
    </xf>
    <xf numFmtId="7" fontId="15" fillId="13" borderId="12" xfId="8" applyNumberFormat="1" applyFont="1" applyFill="1" applyBorder="1" applyAlignment="1">
      <alignment horizontal="right" wrapText="1"/>
    </xf>
    <xf numFmtId="7" fontId="0" fillId="13" borderId="0" xfId="0" applyNumberFormat="1" applyFill="1"/>
    <xf numFmtId="0" fontId="0" fillId="13" borderId="0" xfId="0" applyFill="1"/>
    <xf numFmtId="7" fontId="13" fillId="13" borderId="12" xfId="4" applyNumberFormat="1" applyFont="1" applyFill="1" applyBorder="1" applyAlignment="1">
      <alignment horizontal="right" wrapText="1"/>
    </xf>
    <xf numFmtId="7" fontId="22" fillId="0" borderId="12" xfId="4" applyNumberFormat="1" applyFont="1" applyFill="1" applyBorder="1" applyAlignment="1">
      <alignment horizontal="right" wrapText="1"/>
    </xf>
    <xf numFmtId="7" fontId="21" fillId="13" borderId="12" xfId="8" applyNumberFormat="1" applyFont="1" applyFill="1" applyBorder="1" applyAlignment="1">
      <alignment horizontal="right" wrapText="1"/>
    </xf>
    <xf numFmtId="7" fontId="0" fillId="3" borderId="4" xfId="0" applyNumberFormat="1" applyFill="1" applyBorder="1"/>
    <xf numFmtId="2" fontId="0" fillId="3" borderId="14" xfId="0" applyNumberFormat="1" applyFill="1" applyBorder="1"/>
    <xf numFmtId="2" fontId="0" fillId="4" borderId="1" xfId="0" applyNumberFormat="1" applyFill="1" applyBorder="1"/>
    <xf numFmtId="7" fontId="0" fillId="4" borderId="1" xfId="0" applyNumberFormat="1" applyFill="1" applyBorder="1"/>
    <xf numFmtId="7" fontId="15" fillId="4" borderId="1" xfId="5" applyNumberFormat="1" applyFont="1" applyFill="1" applyBorder="1" applyAlignment="1">
      <alignment horizontal="right" wrapText="1"/>
    </xf>
    <xf numFmtId="0" fontId="0" fillId="4" borderId="1" xfId="0" applyFill="1" applyBorder="1"/>
    <xf numFmtId="2" fontId="0" fillId="4" borderId="1" xfId="1" applyNumberFormat="1" applyFont="1" applyFill="1" applyBorder="1"/>
    <xf numFmtId="0" fontId="0" fillId="4" borderId="1" xfId="0" applyFill="1" applyBorder="1" applyAlignment="1">
      <alignment horizontal="right"/>
    </xf>
    <xf numFmtId="0" fontId="23" fillId="4" borderId="1" xfId="0" applyFont="1" applyFill="1" applyBorder="1" applyAlignment="1">
      <alignment wrapText="1"/>
    </xf>
    <xf numFmtId="0" fontId="0" fillId="4" borderId="1" xfId="0" applyFont="1" applyFill="1" applyBorder="1"/>
    <xf numFmtId="2" fontId="0" fillId="4" borderId="1" xfId="0" applyNumberFormat="1" applyFill="1" applyBorder="1" applyAlignment="1">
      <alignment horizontal="right" vertical="center"/>
    </xf>
    <xf numFmtId="0" fontId="13" fillId="8" borderId="11" xfId="4" applyFont="1" applyFill="1" applyBorder="1" applyAlignment="1">
      <alignment horizontal="center"/>
    </xf>
    <xf numFmtId="0" fontId="13" fillId="14" borderId="11" xfId="4" applyFont="1" applyFill="1" applyBorder="1" applyAlignment="1">
      <alignment horizontal="center"/>
    </xf>
    <xf numFmtId="0" fontId="0" fillId="15" borderId="0" xfId="0" applyFill="1"/>
    <xf numFmtId="0" fontId="7" fillId="4" borderId="0" xfId="0" applyFont="1" applyFill="1" applyAlignment="1" applyProtection="1">
      <alignment vertical="center" wrapText="1"/>
    </xf>
    <xf numFmtId="0" fontId="7" fillId="4" borderId="0" xfId="0" applyFont="1" applyFill="1" applyAlignment="1" applyProtection="1">
      <alignment vertical="center"/>
    </xf>
    <xf numFmtId="0" fontId="8" fillId="2" borderId="9" xfId="0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8" fillId="2" borderId="0" xfId="0" applyFont="1" applyFill="1" applyAlignment="1">
      <alignment wrapText="1"/>
    </xf>
    <xf numFmtId="0" fontId="8" fillId="2" borderId="0" xfId="0" applyFont="1" applyFill="1" applyBorder="1" applyAlignment="1" applyProtection="1">
      <alignment vertical="center" wrapText="1"/>
      <protection locked="0"/>
    </xf>
    <xf numFmtId="0" fontId="24" fillId="4" borderId="0" xfId="0" applyFont="1" applyFill="1" applyAlignment="1" applyProtection="1">
      <alignment horizontal="left"/>
    </xf>
    <xf numFmtId="0" fontId="25" fillId="4" borderId="0" xfId="0" applyFont="1" applyFill="1" applyAlignment="1" applyProtection="1">
      <alignment horizontal="left"/>
    </xf>
    <xf numFmtId="0" fontId="26" fillId="4" borderId="0" xfId="0" applyFont="1" applyFill="1" applyAlignment="1" applyProtection="1">
      <alignment horizontal="left"/>
    </xf>
    <xf numFmtId="0" fontId="27" fillId="4" borderId="0" xfId="0" applyFont="1" applyFill="1" applyAlignment="1" applyProtection="1"/>
    <xf numFmtId="0" fontId="28" fillId="4" borderId="0" xfId="0" applyFont="1" applyFill="1" applyProtection="1"/>
    <xf numFmtId="0" fontId="29" fillId="4" borderId="0" xfId="0" applyFont="1" applyFill="1" applyAlignment="1" applyProtection="1">
      <alignment horizontal="left"/>
    </xf>
    <xf numFmtId="0" fontId="28" fillId="4" borderId="0" xfId="0" applyFont="1" applyFill="1" applyAlignment="1" applyProtection="1">
      <alignment horizontal="center"/>
    </xf>
    <xf numFmtId="0" fontId="30" fillId="4" borderId="0" xfId="0" applyFont="1" applyFill="1" applyAlignment="1" applyProtection="1">
      <alignment horizontal="left" vertical="center"/>
    </xf>
    <xf numFmtId="0" fontId="31" fillId="16" borderId="1" xfId="0" applyFont="1" applyFill="1" applyBorder="1" applyAlignment="1" applyProtection="1">
      <protection locked="0"/>
    </xf>
    <xf numFmtId="0" fontId="32" fillId="4" borderId="0" xfId="0" applyFont="1" applyFill="1" applyProtection="1"/>
    <xf numFmtId="0" fontId="31" fillId="16" borderId="1" xfId="0" applyFont="1" applyFill="1" applyBorder="1" applyAlignment="1" applyProtection="1">
      <alignment horizontal="left" vertical="top"/>
      <protection locked="0"/>
    </xf>
    <xf numFmtId="0" fontId="28" fillId="4" borderId="0" xfId="0" applyFont="1" applyFill="1" applyAlignment="1" applyProtection="1">
      <alignment horizontal="left" vertical="center"/>
    </xf>
    <xf numFmtId="0" fontId="28" fillId="4" borderId="0" xfId="0" applyFont="1" applyFill="1" applyBorder="1" applyAlignment="1" applyProtection="1">
      <alignment horizontal="left" vertical="top"/>
    </xf>
    <xf numFmtId="0" fontId="33" fillId="4" borderId="0" xfId="0" applyFont="1" applyFill="1" applyAlignment="1" applyProtection="1">
      <alignment horizontal="center" vertical="center"/>
    </xf>
    <xf numFmtId="0" fontId="34" fillId="18" borderId="2" xfId="0" applyFont="1" applyFill="1" applyBorder="1" applyAlignment="1" applyProtection="1">
      <alignment horizontal="center" vertical="center"/>
    </xf>
    <xf numFmtId="0" fontId="34" fillId="18" borderId="2" xfId="0" applyFont="1" applyFill="1" applyBorder="1" applyAlignment="1" applyProtection="1">
      <alignment horizontal="center" vertical="center" wrapText="1"/>
    </xf>
    <xf numFmtId="0" fontId="34" fillId="19" borderId="5" xfId="0" applyFont="1" applyFill="1" applyBorder="1" applyAlignment="1" applyProtection="1">
      <alignment horizontal="center" vertical="center" wrapText="1"/>
    </xf>
    <xf numFmtId="0" fontId="28" fillId="19" borderId="6" xfId="0" applyFont="1" applyFill="1" applyBorder="1" applyAlignment="1" applyProtection="1">
      <alignment wrapText="1"/>
    </xf>
    <xf numFmtId="0" fontId="28" fillId="19" borderId="7" xfId="0" applyFont="1" applyFill="1" applyBorder="1" applyAlignment="1" applyProtection="1">
      <alignment wrapText="1"/>
    </xf>
    <xf numFmtId="0" fontId="33" fillId="17" borderId="10" xfId="0" applyFont="1" applyFill="1" applyBorder="1" applyAlignment="1" applyProtection="1">
      <alignment horizontal="center" vertical="center" wrapText="1"/>
    </xf>
    <xf numFmtId="165" fontId="31" fillId="16" borderId="1" xfId="0" applyNumberFormat="1" applyFont="1" applyFill="1" applyBorder="1" applyAlignment="1" applyProtection="1">
      <alignment horizontal="center" vertical="center" wrapText="1"/>
    </xf>
    <xf numFmtId="165" fontId="31" fillId="16" borderId="4" xfId="0" applyNumberFormat="1" applyFont="1" applyFill="1" applyBorder="1" applyAlignment="1" applyProtection="1">
      <alignment horizontal="center" vertical="center" wrapText="1"/>
    </xf>
    <xf numFmtId="165" fontId="31" fillId="16" borderId="1" xfId="2" applyNumberFormat="1" applyFont="1" applyFill="1" applyBorder="1" applyAlignment="1" applyProtection="1">
      <alignment horizontal="center" vertical="center" wrapText="1"/>
    </xf>
    <xf numFmtId="165" fontId="31" fillId="16" borderId="3" xfId="2" applyNumberFormat="1" applyFont="1" applyFill="1" applyBorder="1" applyAlignment="1" applyProtection="1">
      <alignment horizontal="center" vertical="center" wrapText="1"/>
    </xf>
    <xf numFmtId="0" fontId="35" fillId="4" borderId="0" xfId="0" applyFont="1" applyFill="1" applyBorder="1" applyAlignment="1" applyProtection="1">
      <alignment horizontal="center" vertical="center" wrapText="1"/>
    </xf>
    <xf numFmtId="0" fontId="28" fillId="4" borderId="0" xfId="0" applyFont="1" applyFill="1" applyAlignment="1" applyProtection="1">
      <alignment wrapText="1"/>
    </xf>
    <xf numFmtId="0" fontId="28" fillId="4" borderId="0" xfId="0" applyFont="1" applyFill="1" applyBorder="1" applyAlignment="1" applyProtection="1">
      <alignment wrapText="1"/>
    </xf>
    <xf numFmtId="0" fontId="33" fillId="17" borderId="4" xfId="0" applyFont="1" applyFill="1" applyBorder="1" applyAlignment="1" applyProtection="1">
      <alignment horizontal="center" vertical="center" wrapText="1"/>
    </xf>
    <xf numFmtId="0" fontId="35" fillId="4" borderId="0" xfId="0" applyFont="1" applyFill="1" applyBorder="1" applyAlignment="1" applyProtection="1">
      <alignment horizontal="left" vertical="center" wrapText="1"/>
    </xf>
    <xf numFmtId="165" fontId="31" fillId="16" borderId="4" xfId="2" applyNumberFormat="1" applyFont="1" applyFill="1" applyBorder="1" applyAlignment="1" applyProtection="1">
      <alignment horizontal="center" vertical="center" wrapText="1"/>
    </xf>
    <xf numFmtId="0" fontId="36" fillId="4" borderId="0" xfId="0" applyFont="1" applyFill="1" applyBorder="1" applyAlignment="1" applyProtection="1">
      <alignment wrapText="1"/>
    </xf>
    <xf numFmtId="0" fontId="36" fillId="19" borderId="6" xfId="0" applyFont="1" applyFill="1" applyBorder="1" applyAlignment="1" applyProtection="1">
      <alignment wrapText="1"/>
    </xf>
    <xf numFmtId="0" fontId="36" fillId="19" borderId="7" xfId="0" applyFont="1" applyFill="1" applyBorder="1" applyAlignment="1" applyProtection="1">
      <alignment wrapText="1"/>
    </xf>
    <xf numFmtId="0" fontId="33" fillId="17" borderId="1" xfId="0" applyFont="1" applyFill="1" applyBorder="1" applyAlignment="1" applyProtection="1">
      <alignment horizontal="center" vertical="center" wrapText="1"/>
    </xf>
    <xf numFmtId="0" fontId="31" fillId="16" borderId="1" xfId="0" applyFont="1" applyFill="1" applyBorder="1" applyAlignment="1" applyProtection="1">
      <alignment horizontal="center" vertical="center" wrapText="1"/>
    </xf>
    <xf numFmtId="0" fontId="31" fillId="16" borderId="3" xfId="0" applyFont="1" applyFill="1" applyBorder="1" applyAlignment="1" applyProtection="1">
      <alignment horizontal="center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34" fillId="18" borderId="5" xfId="0" applyFont="1" applyFill="1" applyBorder="1" applyAlignment="1" applyProtection="1">
      <alignment horizontal="center" vertical="center" wrapText="1"/>
    </xf>
    <xf numFmtId="0" fontId="28" fillId="18" borderId="6" xfId="0" applyFont="1" applyFill="1" applyBorder="1" applyAlignment="1" applyProtection="1">
      <alignment wrapText="1"/>
    </xf>
    <xf numFmtId="0" fontId="28" fillId="18" borderId="7" xfId="0" applyFont="1" applyFill="1" applyBorder="1" applyAlignment="1" applyProtection="1">
      <alignment wrapText="1"/>
    </xf>
    <xf numFmtId="164" fontId="38" fillId="16" borderId="8" xfId="0" applyNumberFormat="1" applyFont="1" applyFill="1" applyBorder="1" applyAlignment="1" applyProtection="1">
      <alignment horizontal="center" vertical="center" wrapText="1"/>
    </xf>
    <xf numFmtId="0" fontId="33" fillId="17" borderId="3" xfId="0" applyFont="1" applyFill="1" applyBorder="1" applyAlignment="1" applyProtection="1">
      <alignment horizontal="center" vertical="center" wrapText="1"/>
    </xf>
    <xf numFmtId="164" fontId="38" fillId="16" borderId="1" xfId="0" applyNumberFormat="1" applyFont="1" applyFill="1" applyBorder="1" applyAlignment="1" applyProtection="1">
      <alignment horizontal="center" vertical="center" wrapText="1"/>
    </xf>
    <xf numFmtId="0" fontId="37" fillId="4" borderId="0" xfId="0" applyFont="1" applyFill="1" applyBorder="1" applyAlignment="1" applyProtection="1">
      <alignment horizontal="center" vertical="center" wrapText="1"/>
    </xf>
    <xf numFmtId="164" fontId="28" fillId="4" borderId="0" xfId="0" applyNumberFormat="1" applyFont="1" applyFill="1" applyBorder="1" applyAlignment="1" applyProtection="1">
      <alignment horizontal="center" vertical="center" wrapText="1"/>
    </xf>
    <xf numFmtId="0" fontId="28" fillId="18" borderId="6" xfId="0" applyFont="1" applyFill="1" applyBorder="1" applyAlignment="1" applyProtection="1">
      <alignment horizontal="center" vertical="center" wrapText="1"/>
    </xf>
    <xf numFmtId="0" fontId="28" fillId="18" borderId="7" xfId="0" applyFont="1" applyFill="1" applyBorder="1" applyAlignment="1" applyProtection="1">
      <alignment horizontal="center" vertical="center" wrapText="1"/>
    </xf>
    <xf numFmtId="164" fontId="38" fillId="16" borderId="4" xfId="0" applyNumberFormat="1" applyFont="1" applyFill="1" applyBorder="1" applyAlignment="1" applyProtection="1">
      <alignment horizontal="center" vertical="center" wrapText="1"/>
    </xf>
    <xf numFmtId="0" fontId="37" fillId="4" borderId="0" xfId="0" applyFont="1" applyFill="1" applyAlignment="1" applyProtection="1">
      <alignment horizontal="right"/>
    </xf>
    <xf numFmtId="0" fontId="34" fillId="18" borderId="1" xfId="0" applyFont="1" applyFill="1" applyBorder="1" applyAlignment="1" applyProtection="1">
      <alignment vertical="center"/>
    </xf>
    <xf numFmtId="0" fontId="34" fillId="18" borderId="1" xfId="0" applyFont="1" applyFill="1" applyBorder="1" applyAlignment="1" applyProtection="1">
      <alignment vertical="center" wrapText="1"/>
    </xf>
    <xf numFmtId="0" fontId="34" fillId="4" borderId="0" xfId="0" applyFont="1" applyFill="1" applyBorder="1" applyAlignment="1" applyProtection="1">
      <alignment vertical="center" wrapText="1"/>
    </xf>
    <xf numFmtId="0" fontId="28" fillId="0" borderId="0" xfId="0" applyFont="1" applyProtection="1"/>
    <xf numFmtId="0" fontId="33" fillId="3" borderId="1" xfId="0" applyFont="1" applyFill="1" applyBorder="1" applyAlignment="1" applyProtection="1">
      <alignment vertical="center"/>
    </xf>
    <xf numFmtId="0" fontId="28" fillId="3" borderId="1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/>
    </xf>
    <xf numFmtId="0" fontId="33" fillId="4" borderId="0" xfId="0" applyFont="1" applyFill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top" wrapText="1"/>
    </xf>
    <xf numFmtId="0" fontId="28" fillId="0" borderId="15" xfId="0" applyFont="1" applyBorder="1" applyAlignment="1" applyProtection="1">
      <alignment vertical="top" wrapText="1"/>
    </xf>
    <xf numFmtId="0" fontId="28" fillId="4" borderId="0" xfId="0" applyFont="1" applyFill="1" applyBorder="1" applyAlignment="1" applyProtection="1">
      <alignment vertical="top" wrapText="1"/>
    </xf>
    <xf numFmtId="0" fontId="28" fillId="4" borderId="0" xfId="0" applyFont="1" applyFill="1" applyBorder="1" applyProtection="1"/>
    <xf numFmtId="0" fontId="39" fillId="19" borderId="5" xfId="0" applyFont="1" applyFill="1" applyBorder="1" applyAlignment="1" applyProtection="1">
      <alignment vertical="center"/>
    </xf>
    <xf numFmtId="0" fontId="40" fillId="19" borderId="6" xfId="0" applyFont="1" applyFill="1" applyBorder="1" applyAlignment="1" applyProtection="1">
      <alignment vertical="top" wrapText="1"/>
    </xf>
    <xf numFmtId="0" fontId="40" fillId="19" borderId="6" xfId="0" applyFont="1" applyFill="1" applyBorder="1" applyProtection="1"/>
    <xf numFmtId="0" fontId="40" fillId="19" borderId="7" xfId="0" applyFont="1" applyFill="1" applyBorder="1" applyProtection="1"/>
    <xf numFmtId="0" fontId="40" fillId="19" borderId="7" xfId="0" applyFont="1" applyFill="1" applyBorder="1" applyAlignment="1" applyProtection="1">
      <alignment vertical="top" wrapText="1"/>
    </xf>
    <xf numFmtId="0" fontId="40" fillId="4" borderId="0" xfId="0" applyFont="1" applyFill="1" applyBorder="1" applyAlignment="1" applyProtection="1">
      <alignment vertical="top" wrapText="1"/>
    </xf>
    <xf numFmtId="0" fontId="40" fillId="4" borderId="0" xfId="0" applyFont="1" applyFill="1" applyBorder="1" applyProtection="1"/>
    <xf numFmtId="0" fontId="33" fillId="17" borderId="4" xfId="0" applyFont="1" applyFill="1" applyBorder="1" applyAlignment="1" applyProtection="1">
      <alignment vertical="center"/>
    </xf>
    <xf numFmtId="165" fontId="41" fillId="0" borderId="1" xfId="0" applyNumberFormat="1" applyFont="1" applyFill="1" applyBorder="1" applyAlignment="1" applyProtection="1">
      <alignment horizontal="center" vertical="center" wrapText="1" shrinkToFit="1"/>
    </xf>
    <xf numFmtId="165" fontId="41" fillId="4" borderId="0" xfId="0" applyNumberFormat="1" applyFont="1" applyFill="1" applyBorder="1" applyAlignment="1" applyProtection="1">
      <alignment horizontal="center" vertical="center" wrapText="1" shrinkToFit="1"/>
    </xf>
    <xf numFmtId="0" fontId="33" fillId="17" borderId="1" xfId="0" applyFont="1" applyFill="1" applyBorder="1" applyAlignment="1" applyProtection="1">
      <alignment vertical="center" wrapText="1"/>
    </xf>
    <xf numFmtId="165" fontId="41" fillId="0" borderId="1" xfId="2" applyNumberFormat="1" applyFont="1" applyFill="1" applyBorder="1" applyAlignment="1" applyProtection="1">
      <alignment horizontal="center" vertical="center" wrapText="1" shrinkToFit="1"/>
    </xf>
    <xf numFmtId="165" fontId="41" fillId="4" borderId="0" xfId="2" applyNumberFormat="1" applyFont="1" applyFill="1" applyBorder="1" applyAlignment="1" applyProtection="1">
      <alignment horizontal="center" vertical="center" wrapText="1" shrinkToFit="1"/>
    </xf>
    <xf numFmtId="165" fontId="41" fillId="4" borderId="0" xfId="0" applyNumberFormat="1" applyFont="1" applyFill="1" applyBorder="1" applyAlignment="1" applyProtection="1">
      <alignment horizontal="center" vertical="center"/>
    </xf>
    <xf numFmtId="0" fontId="33" fillId="17" borderId="2" xfId="0" applyFont="1" applyFill="1" applyBorder="1" applyAlignment="1" applyProtection="1">
      <alignment vertical="center" wrapText="1"/>
    </xf>
    <xf numFmtId="165" fontId="41" fillId="0" borderId="1" xfId="0" applyNumberFormat="1" applyFont="1" applyBorder="1" applyAlignment="1" applyProtection="1">
      <alignment horizontal="center" vertical="center"/>
    </xf>
    <xf numFmtId="165" fontId="41" fillId="0" borderId="1" xfId="0" applyNumberFormat="1" applyFont="1" applyBorder="1" applyAlignment="1" applyProtection="1">
      <alignment horizontal="center" vertical="center" wrapText="1"/>
    </xf>
    <xf numFmtId="165" fontId="31" fillId="0" borderId="1" xfId="0" applyNumberFormat="1" applyFont="1" applyFill="1" applyBorder="1" applyAlignment="1" applyProtection="1">
      <alignment horizontal="center" vertical="center" wrapText="1" shrinkToFit="1"/>
    </xf>
    <xf numFmtId="165" fontId="31" fillId="0" borderId="1" xfId="2" applyNumberFormat="1" applyFont="1" applyFill="1" applyBorder="1" applyAlignment="1" applyProtection="1">
      <alignment horizontal="center" vertical="center" wrapText="1" shrinkToFit="1"/>
    </xf>
    <xf numFmtId="165" fontId="41" fillId="4" borderId="0" xfId="0" applyNumberFormat="1" applyFont="1" applyFill="1" applyBorder="1" applyAlignment="1" applyProtection="1">
      <alignment horizontal="center" vertical="center" wrapText="1"/>
    </xf>
    <xf numFmtId="165" fontId="41" fillId="4" borderId="0" xfId="0" quotePrefix="1" applyNumberFormat="1" applyFont="1" applyFill="1" applyBorder="1" applyAlignment="1" applyProtection="1">
      <alignment horizontal="center" vertical="center" wrapText="1" shrinkToFit="1"/>
    </xf>
    <xf numFmtId="165" fontId="41" fillId="0" borderId="1" xfId="0" quotePrefix="1" applyNumberFormat="1" applyFont="1" applyFill="1" applyBorder="1" applyAlignment="1" applyProtection="1">
      <alignment horizontal="center" vertical="center" wrapText="1" shrinkToFit="1"/>
    </xf>
    <xf numFmtId="165" fontId="41" fillId="0" borderId="1" xfId="0" quotePrefix="1" applyNumberFormat="1" applyFont="1" applyFill="1" applyBorder="1" applyAlignment="1" applyProtection="1">
      <alignment horizontal="center" vertical="center"/>
    </xf>
    <xf numFmtId="165" fontId="41" fillId="0" borderId="1" xfId="0" quotePrefix="1" applyNumberFormat="1" applyFont="1" applyFill="1" applyBorder="1" applyAlignment="1" applyProtection="1">
      <alignment horizontal="center" vertical="center" wrapText="1"/>
    </xf>
    <xf numFmtId="0" fontId="33" fillId="17" borderId="2" xfId="0" applyFont="1" applyFill="1" applyBorder="1" applyAlignment="1" applyProtection="1">
      <alignment vertical="center"/>
    </xf>
    <xf numFmtId="165" fontId="42" fillId="19" borderId="6" xfId="0" applyNumberFormat="1" applyFont="1" applyFill="1" applyBorder="1" applyAlignment="1" applyProtection="1">
      <alignment vertical="top" wrapText="1"/>
    </xf>
    <xf numFmtId="165" fontId="42" fillId="19" borderId="7" xfId="0" applyNumberFormat="1" applyFont="1" applyFill="1" applyBorder="1" applyAlignment="1" applyProtection="1">
      <alignment vertical="top" wrapText="1"/>
    </xf>
    <xf numFmtId="165" fontId="42" fillId="4" borderId="0" xfId="0" applyNumberFormat="1" applyFont="1" applyFill="1" applyBorder="1" applyAlignment="1" applyProtection="1">
      <alignment vertical="top" wrapText="1"/>
    </xf>
    <xf numFmtId="165" fontId="42" fillId="4" borderId="0" xfId="0" applyNumberFormat="1" applyFont="1" applyFill="1" applyBorder="1" applyProtection="1"/>
    <xf numFmtId="0" fontId="33" fillId="17" borderId="8" xfId="0" applyFont="1" applyFill="1" applyBorder="1" applyAlignment="1" applyProtection="1">
      <alignment vertical="center"/>
    </xf>
    <xf numFmtId="165" fontId="41" fillId="4" borderId="0" xfId="0" quotePrefix="1" applyNumberFormat="1" applyFont="1" applyFill="1" applyBorder="1" applyAlignment="1" applyProtection="1">
      <alignment horizontal="center" vertical="center"/>
    </xf>
    <xf numFmtId="165" fontId="42" fillId="19" borderId="6" xfId="0" applyNumberFormat="1" applyFont="1" applyFill="1" applyBorder="1" applyProtection="1"/>
    <xf numFmtId="165" fontId="42" fillId="4" borderId="0" xfId="0" applyNumberFormat="1" applyFont="1" applyFill="1" applyBorder="1" applyAlignment="1" applyProtection="1">
      <alignment horizontal="left" vertical="top" wrapText="1"/>
    </xf>
    <xf numFmtId="0" fontId="33" fillId="17" borderId="1" xfId="0" applyFont="1" applyFill="1" applyBorder="1" applyAlignment="1" applyProtection="1">
      <alignment vertical="center"/>
    </xf>
    <xf numFmtId="0" fontId="28" fillId="4" borderId="0" xfId="0" applyFont="1" applyFill="1" applyAlignment="1" applyProtection="1">
      <alignment vertical="top" wrapText="1"/>
    </xf>
    <xf numFmtId="0" fontId="28" fillId="4" borderId="0" xfId="0" applyFont="1" applyFill="1" applyAlignment="1" applyProtection="1">
      <alignment vertical="top"/>
    </xf>
    <xf numFmtId="0" fontId="28" fillId="4" borderId="0" xfId="0" applyFont="1" applyFill="1" applyAlignment="1" applyProtection="1">
      <alignment vertical="center"/>
    </xf>
    <xf numFmtId="0" fontId="28" fillId="4" borderId="0" xfId="0" applyFont="1" applyFill="1" applyAlignment="1" applyProtection="1">
      <alignment vertical="center" wrapText="1"/>
    </xf>
  </cellXfs>
  <cellStyles count="9">
    <cellStyle name="Komma" xfId="1" builtinId="3"/>
    <cellStyle name="Prozent" xfId="2" builtinId="5"/>
    <cellStyle name="Standard" xfId="0" builtinId="0"/>
    <cellStyle name="Standard 2" xfId="3"/>
    <cellStyle name="Standard_Tabelle1" xfId="6"/>
    <cellStyle name="Standard_Tabelle1_1" xfId="7"/>
    <cellStyle name="Standard_Tabelle2" xfId="4"/>
    <cellStyle name="Standard_Tabelle2_1" xfId="8"/>
    <cellStyle name="Standard_Tabelle2_2" xfId="5"/>
  </cellStyles>
  <dxfs count="0"/>
  <tableStyles count="0" defaultTableStyle="TableStyleMedium2" defaultPivotStyle="PivotStyleLight16"/>
  <colors>
    <mruColors>
      <color rgb="FFC4CEE1"/>
      <color rgb="FF7181A8"/>
      <color rgb="FF002C5B"/>
      <color rgb="FFEDEDED"/>
      <color rgb="FF163751"/>
      <color rgb="FFFFFFCC"/>
      <color rgb="FFEBF2F9"/>
      <color rgb="FFF8F8F8"/>
      <color rgb="FF75A5D9"/>
      <color rgb="FF6F9B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678657</xdr:colOff>
      <xdr:row>58</xdr:row>
      <xdr:rowOff>23814</xdr:rowOff>
    </xdr:from>
    <xdr:to>
      <xdr:col>4</xdr:col>
      <xdr:colOff>1999282</xdr:colOff>
      <xdr:row>86</xdr:row>
      <xdr:rowOff>166687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0657" y="39457314"/>
          <a:ext cx="9416875" cy="5619748"/>
        </a:xfrm>
        <a:prstGeom prst="rect">
          <a:avLst/>
        </a:prstGeom>
      </xdr:spPr>
    </xdr:pic>
    <xdr:clientData/>
  </xdr:twoCellAnchor>
  <xdr:twoCellAnchor editAs="oneCell">
    <xdr:from>
      <xdr:col>4</xdr:col>
      <xdr:colOff>1632858</xdr:colOff>
      <xdr:row>1</xdr:row>
      <xdr:rowOff>0</xdr:rowOff>
    </xdr:from>
    <xdr:to>
      <xdr:col>4</xdr:col>
      <xdr:colOff>3559025</xdr:colOff>
      <xdr:row>4</xdr:row>
      <xdr:rowOff>227708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4715" y="190500"/>
          <a:ext cx="1926167" cy="1166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176"/>
  <sheetViews>
    <sheetView tabSelected="1" zoomScale="70" zoomScaleNormal="70" workbookViewId="0">
      <selection activeCell="D9" sqref="D9:E9"/>
    </sheetView>
  </sheetViews>
  <sheetFormatPr baseColWidth="10" defaultRowHeight="15" x14ac:dyDescent="0.25"/>
  <cols>
    <col min="1" max="2" width="11.42578125" style="31"/>
    <col min="3" max="5" width="55" style="31" customWidth="1"/>
    <col min="6" max="11" width="11.42578125" style="31"/>
    <col min="12" max="12" width="51.28515625" style="31" customWidth="1"/>
    <col min="13" max="16384" width="11.42578125" style="31"/>
  </cols>
  <sheetData>
    <row r="1" spans="1:43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3" ht="30.75" x14ac:dyDescent="0.45">
      <c r="A2" s="30"/>
      <c r="B2" s="30"/>
      <c r="C2" s="185" t="s">
        <v>226</v>
      </c>
      <c r="D2" s="186"/>
      <c r="E2" s="186"/>
      <c r="F2" s="70"/>
      <c r="G2" s="70"/>
      <c r="H2" s="70"/>
      <c r="I2" s="7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</row>
    <row r="3" spans="1:43" ht="27.75" x14ac:dyDescent="0.4">
      <c r="A3" s="30"/>
      <c r="B3" s="30"/>
      <c r="C3" s="187" t="s">
        <v>227</v>
      </c>
      <c r="D3" s="187"/>
      <c r="E3" s="188"/>
      <c r="F3" s="70"/>
      <c r="G3" s="70"/>
      <c r="H3" s="70"/>
      <c r="I3" s="7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</row>
    <row r="4" spans="1:43" x14ac:dyDescent="0.25">
      <c r="A4" s="30"/>
      <c r="B4" s="30"/>
      <c r="C4" s="189"/>
      <c r="D4" s="189"/>
      <c r="E4" s="189"/>
      <c r="F4" s="70"/>
      <c r="G4" s="70"/>
      <c r="H4" s="70"/>
      <c r="I4" s="7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</row>
    <row r="5" spans="1:43" ht="20.25" x14ac:dyDescent="0.3">
      <c r="A5" s="30"/>
      <c r="B5" s="30"/>
      <c r="C5" s="190" t="s">
        <v>7</v>
      </c>
      <c r="D5" s="190"/>
      <c r="E5" s="190"/>
      <c r="F5" s="70"/>
      <c r="G5" s="70"/>
      <c r="H5" s="70"/>
      <c r="I5" s="7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</row>
    <row r="6" spans="1:43" ht="29.25" customHeight="1" x14ac:dyDescent="0.25">
      <c r="A6" s="30"/>
      <c r="B6" s="30"/>
      <c r="C6" s="191"/>
      <c r="D6" s="191"/>
      <c r="E6" s="191"/>
      <c r="F6" s="70"/>
      <c r="G6" s="32"/>
      <c r="H6" s="70"/>
      <c r="I6" s="7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</row>
    <row r="7" spans="1:43" x14ac:dyDescent="0.25">
      <c r="A7" s="30"/>
      <c r="B7" s="30"/>
      <c r="C7" s="191"/>
      <c r="D7" s="191"/>
      <c r="E7" s="191"/>
      <c r="F7" s="70"/>
      <c r="G7" s="32"/>
      <c r="H7" s="70"/>
      <c r="I7" s="7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</row>
    <row r="8" spans="1:43" ht="20.25" x14ac:dyDescent="0.25">
      <c r="A8" s="30"/>
      <c r="B8" s="30"/>
      <c r="C8" s="192" t="s">
        <v>4</v>
      </c>
      <c r="D8" s="193" t="s">
        <v>67</v>
      </c>
      <c r="E8" s="193"/>
      <c r="F8" s="70"/>
      <c r="G8" s="32">
        <f>HLOOKUP(D8,Leistungsaussagen!A1:AE2,2,FALSE)</f>
        <v>3</v>
      </c>
      <c r="H8" s="70"/>
      <c r="I8" s="7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</row>
    <row r="9" spans="1:43" ht="20.25" x14ac:dyDescent="0.25">
      <c r="A9" s="30"/>
      <c r="B9" s="30"/>
      <c r="C9" s="192" t="s">
        <v>5</v>
      </c>
      <c r="D9" s="193" t="s">
        <v>77</v>
      </c>
      <c r="E9" s="193"/>
      <c r="F9" s="70"/>
      <c r="G9" s="32">
        <f>HLOOKUP(D9,Leistungsaussagen!A1:AE2,2,FALSE)</f>
        <v>5</v>
      </c>
      <c r="H9" s="70"/>
      <c r="I9" s="7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</row>
    <row r="10" spans="1:43" ht="16.5" x14ac:dyDescent="0.25">
      <c r="A10" s="30"/>
      <c r="B10" s="30"/>
      <c r="C10" s="194"/>
      <c r="D10" s="189"/>
      <c r="E10" s="189"/>
      <c r="F10" s="70"/>
      <c r="G10" s="32"/>
      <c r="H10" s="70"/>
      <c r="I10" s="7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</row>
    <row r="11" spans="1:43" ht="20.25" x14ac:dyDescent="0.25">
      <c r="A11" s="30"/>
      <c r="B11" s="30"/>
      <c r="C11" s="192" t="s">
        <v>0</v>
      </c>
      <c r="D11" s="195">
        <v>35</v>
      </c>
      <c r="E11" s="195"/>
      <c r="F11" s="70"/>
      <c r="G11" s="70"/>
      <c r="H11" s="70"/>
      <c r="I11" s="7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</row>
    <row r="12" spans="1:43" x14ac:dyDescent="0.25">
      <c r="A12" s="30"/>
      <c r="B12" s="30"/>
      <c r="C12" s="196" t="s">
        <v>44</v>
      </c>
      <c r="D12" s="197"/>
      <c r="E12" s="197"/>
      <c r="F12" s="70"/>
      <c r="G12" s="70"/>
      <c r="H12" s="70"/>
      <c r="I12" s="7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</row>
    <row r="13" spans="1:43" ht="27.75" customHeight="1" x14ac:dyDescent="0.25">
      <c r="A13" s="30"/>
      <c r="B13" s="30"/>
      <c r="C13" s="198"/>
      <c r="D13" s="197"/>
      <c r="E13" s="197"/>
      <c r="F13" s="70"/>
      <c r="G13" s="70"/>
      <c r="H13" s="70"/>
      <c r="I13" s="7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</row>
    <row r="14" spans="1:43" ht="68.25" customHeight="1" x14ac:dyDescent="0.25">
      <c r="A14" s="30"/>
      <c r="B14" s="30"/>
      <c r="C14" s="199" t="s">
        <v>6</v>
      </c>
      <c r="D14" s="200" t="str">
        <f>D8</f>
        <v>Continentale - PREMIUM-MED + SP1</v>
      </c>
      <c r="E14" s="200" t="str">
        <f>D9</f>
        <v>Allianz - Ärzte Best 100</v>
      </c>
      <c r="F14" s="70"/>
      <c r="G14" s="70"/>
      <c r="H14" s="70"/>
      <c r="I14" s="7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</row>
    <row r="15" spans="1:43" ht="12.75" customHeight="1" x14ac:dyDescent="0.25">
      <c r="A15" s="30"/>
      <c r="B15" s="30"/>
      <c r="C15" s="189"/>
      <c r="D15" s="189"/>
      <c r="E15" s="189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</row>
    <row r="16" spans="1:43" ht="50.1" customHeight="1" x14ac:dyDescent="0.25">
      <c r="A16" s="30"/>
      <c r="B16" s="30"/>
      <c r="C16" s="201" t="s">
        <v>13</v>
      </c>
      <c r="D16" s="202"/>
      <c r="E16" s="203"/>
      <c r="F16" s="34"/>
      <c r="G16" s="34"/>
      <c r="H16" s="34"/>
      <c r="I16" s="34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</row>
    <row r="17" spans="1:43" ht="75" customHeight="1" x14ac:dyDescent="0.25">
      <c r="A17" s="30"/>
      <c r="B17" s="30"/>
      <c r="C17" s="204" t="str">
        <f>Leistungsaussagen!A5</f>
        <v>Gebührenordnung ambulant</v>
      </c>
      <c r="D17" s="205" t="str">
        <f>VLOOKUP(C17,Leistungsaussagen!$A$1:$AE$39,$G$8,FALSE)</f>
        <v>auch über die Höchstsätze GOÄ</v>
      </c>
      <c r="E17" s="206" t="str">
        <f>VLOOKUP(C17,Leistungsaussagen!$A$1:$AE$39,$G$9,FALSE)</f>
        <v>auch über die Höchstsätze GOÄ</v>
      </c>
      <c r="F17" s="34"/>
      <c r="G17" s="34"/>
      <c r="H17" s="34"/>
      <c r="I17" s="34"/>
      <c r="J17" s="30"/>
      <c r="K17" s="30"/>
      <c r="L17" s="35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</row>
    <row r="18" spans="1:43" ht="75" customHeight="1" x14ac:dyDescent="0.25">
      <c r="A18" s="30"/>
      <c r="B18" s="30"/>
      <c r="C18" s="204" t="str">
        <f>Leistungsaussagen!A6</f>
        <v>Ärztliche Leistungen</v>
      </c>
      <c r="D18" s="205">
        <f>VLOOKUP(C18,Leistungsaussagen!$A$1:$AE$39,$G$8,FALSE)</f>
        <v>1</v>
      </c>
      <c r="E18" s="207">
        <f>VLOOKUP(C18,Leistungsaussagen!$A$1:$AE$39,$G$9,FALSE)</f>
        <v>1</v>
      </c>
      <c r="F18" s="34"/>
      <c r="G18" s="34"/>
      <c r="H18" s="34"/>
      <c r="I18" s="34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</row>
    <row r="19" spans="1:43" ht="129.75" customHeight="1" x14ac:dyDescent="0.25">
      <c r="A19" s="30"/>
      <c r="B19" s="30"/>
      <c r="C19" s="204" t="str">
        <f>Leistungsaussagen!A7</f>
        <v xml:space="preserve">Heilpraktiker bis Höchstsätze GebüH  </v>
      </c>
      <c r="D19" s="205">
        <f>VLOOKUP(C19,Leistungsaussagen!$A$1:$AE$39,$G$8,FALSE)</f>
        <v>1</v>
      </c>
      <c r="E19" s="207" t="str">
        <f>VLOOKUP(C19,Leistungsaussagen!$A$1:$AE$39,$G$9,FALSE)</f>
        <v>nein</v>
      </c>
      <c r="F19" s="34"/>
      <c r="G19" s="34"/>
      <c r="H19" s="34"/>
      <c r="I19" s="34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</row>
    <row r="20" spans="1:43" ht="75" customHeight="1" x14ac:dyDescent="0.25">
      <c r="A20" s="30"/>
      <c r="B20" s="30"/>
      <c r="C20" s="204" t="str">
        <f>Leistungsaussagen!A8</f>
        <v>Psychotherapie (Sitzungen p.a.)</v>
      </c>
      <c r="D20" s="205" t="str">
        <f>VLOOKUP(C20,Leistungsaussagen!$A$1:$AE$39,$G$8,FALSE)</f>
        <v>100 % für 1. - 30. Sitzung, 
80 % ab 31. Sitzung</v>
      </c>
      <c r="E20" s="207" t="str">
        <f>VLOOKUP(C20,Leistungsaussagen!$A$1:$AE$39,$G$9,FALSE)</f>
        <v>100 % für 1. - 30. Sitzung, 
70 % ab 31. Sitzung</v>
      </c>
      <c r="F20" s="34"/>
      <c r="G20" s="34"/>
      <c r="H20" s="34"/>
      <c r="I20" s="34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</row>
    <row r="21" spans="1:43" ht="75" customHeight="1" x14ac:dyDescent="0.25">
      <c r="A21" s="30"/>
      <c r="B21" s="30"/>
      <c r="C21" s="204" t="str">
        <f>Leistungsaussagen!A9</f>
        <v>Heilmittel</v>
      </c>
      <c r="D21" s="205">
        <f>VLOOKUP(C21,Leistungsaussagen!$A$1:$AE$39,$G$8,FALSE)</f>
        <v>1</v>
      </c>
      <c r="E21" s="207" t="str">
        <f>VLOOKUP(C21,Leistungsaussagen!$A$1:$AE$39,$G$9,FALSE)</f>
        <v>100 % nach eigenem Leistungsverzeichnis</v>
      </c>
      <c r="F21" s="34"/>
      <c r="G21" s="34"/>
      <c r="H21" s="34"/>
      <c r="I21" s="34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</row>
    <row r="22" spans="1:43" ht="75" customHeight="1" x14ac:dyDescent="0.25">
      <c r="A22" s="30"/>
      <c r="B22" s="30"/>
      <c r="C22" s="204" t="str">
        <f>Leistungsaussagen!A10</f>
        <v>Vorsorgeuntersuchungen</v>
      </c>
      <c r="D22" s="208" t="str">
        <f>VLOOKUP(C22,Leistungsaussagen!$A$1:$AE$39,$G$8,FALSE)</f>
        <v>100 % nach gesetzl. eingeführten Programmen, 
keine Altersgrenzen und ohne zeitliche Einschränkung; darüber hinaus bis max. 500 €</v>
      </c>
      <c r="E22" s="207" t="str">
        <f>VLOOKUP(C22,Leistungsaussagen!$A$1:$AE$39,$G$9,FALSE)</f>
        <v>100 % nach gesetzl. eingeführten Programmen, 
keine Altersbeschränkung</v>
      </c>
      <c r="F22" s="34"/>
      <c r="G22" s="34"/>
      <c r="H22" s="34"/>
      <c r="I22" s="34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</row>
    <row r="23" spans="1:43" ht="75" customHeight="1" x14ac:dyDescent="0.25">
      <c r="A23" s="30"/>
      <c r="B23" s="30"/>
      <c r="C23" s="204" t="str">
        <f>Leistungsaussagen!A11</f>
        <v>Standard-, Reise- und berufsbedingte Impfungen</v>
      </c>
      <c r="D23" s="208" t="str">
        <f>VLOOKUP(C23,Leistungsaussagen!$A$1:$AE$39,$G$8,FALSE)</f>
        <v>ja</v>
      </c>
      <c r="E23" s="207" t="str">
        <f>VLOOKUP(C23,Leistungsaussagen!$A$1:$AE$39,$G$9,FALSE)</f>
        <v>ja, bei berufsbedingten Impfungen lediglich gegen Hepatitis B</v>
      </c>
      <c r="F23" s="34"/>
      <c r="G23" s="34"/>
      <c r="H23" s="34"/>
      <c r="I23" s="34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</row>
    <row r="24" spans="1:43" ht="75" customHeight="1" x14ac:dyDescent="0.25">
      <c r="A24" s="30"/>
      <c r="B24" s="30"/>
      <c r="C24" s="204" t="str">
        <f>Leistungsaussagen!A12</f>
        <v>Hilfsmittel</v>
      </c>
      <c r="D24" s="208" t="str">
        <f>VLOOKUP(C24,Leistungsaussagen!$A$1:$AE$39,$G$8,FALSE)</f>
        <v>100 %; max. 1.500 € p.a. für Hörgeräte je Ohr;  
ab 1.000 € RB Kostenvoranschlag erforderlich, 
sonst 80 % für 1.000 € übersteigenden Teil</v>
      </c>
      <c r="E24" s="207" t="str">
        <f>VLOOKUP(C24,Leistungsaussagen!$A$1:$AE$39,$G$9,FALSE)</f>
        <v>100 % nach Hilfsmittelkatalog; bestimmte Hilfsmittel sind über den VR zu beziehen, ansonsten 80 %, 
z. T. Höchstbeträge</v>
      </c>
      <c r="F24" s="34"/>
      <c r="G24" s="34"/>
      <c r="H24" s="34"/>
      <c r="I24" s="34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</row>
    <row r="25" spans="1:43" ht="75" customHeight="1" x14ac:dyDescent="0.25">
      <c r="A25" s="30"/>
      <c r="B25" s="30"/>
      <c r="C25" s="204" t="str">
        <f>Leistungsaussagen!A13</f>
        <v>Brillen / Kontaktlinsen</v>
      </c>
      <c r="D25" s="208" t="str">
        <f>VLOOKUP(C25,Leistungsaussagen!$A$1:$AE$39,$G$8,FALSE)</f>
        <v>100 %, max. 400 € alle 2 KJ</v>
      </c>
      <c r="E25" s="207" t="str">
        <f>VLOOKUP(C25,Leistungsaussagen!$A$1:$AE$39,$G$9,FALSE)</f>
        <v>100 %, max. 400 € alle 2 KJ</v>
      </c>
      <c r="F25" s="34"/>
      <c r="G25" s="34"/>
      <c r="H25" s="34"/>
      <c r="I25" s="34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</row>
    <row r="26" spans="1:43" ht="75" customHeight="1" x14ac:dyDescent="0.25">
      <c r="A26" s="30"/>
      <c r="B26" s="30"/>
      <c r="C26" s="204" t="str">
        <f>Leistungsaussagen!A14</f>
        <v>Digitale Gesundheitsanwendungen (DiGa)</v>
      </c>
      <c r="D26" s="207" t="str">
        <f>VLOOKUP(C26,Leistungsaussagen!$A$1:$AE$39,$G$8,FALSE)</f>
        <v>100 % für verordnete DiGa, die im Verzeichnis des BfArM aufgeführt sind und
80 %, max. 1.000 € p.a. für darüber hinausgehende verordnete DiGa</v>
      </c>
      <c r="E26" s="207" t="str">
        <f>VLOOKUP(C26,Leistungsaussagen!$A$1:$AE$39,$G$9,FALSE)</f>
        <v>100 % für verordnete DiGa, welche im gesetzlichen Verzeichnis enthalten sind und für sinnvoll erachtet werden</v>
      </c>
      <c r="F26" s="34"/>
      <c r="G26" s="34"/>
      <c r="H26" s="34"/>
      <c r="I26" s="34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</row>
    <row r="27" spans="1:43" ht="111" customHeight="1" x14ac:dyDescent="0.25">
      <c r="A27" s="30"/>
      <c r="B27" s="30"/>
      <c r="C27" s="204" t="str">
        <f>Leistungsaussagen!A15</f>
        <v>Haushaltshilfe</v>
      </c>
      <c r="D27" s="207" t="str">
        <f>VLOOKUP(C27,Leistungsaussagen!$A$1:$AE$39,$G$8,FALSE)</f>
        <v>max. 80 € / Tag für höchstens 28 Tage p.a.</v>
      </c>
      <c r="E27" s="207" t="str">
        <f>VLOOKUP(C27,Leistungsaussagen!$A$1:$AE$39,$G$9,FALSE)</f>
        <v>nein</v>
      </c>
      <c r="F27" s="34"/>
      <c r="G27" s="34"/>
      <c r="H27" s="34"/>
      <c r="I27" s="34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</row>
    <row r="28" spans="1:43" ht="75" customHeight="1" x14ac:dyDescent="0.25">
      <c r="A28" s="30"/>
      <c r="B28" s="30"/>
      <c r="C28" s="204" t="str">
        <f>Leistungsaussagen!A16</f>
        <v>Häusliche Krankenpflege</v>
      </c>
      <c r="D28" s="205" t="str">
        <f>VLOOKUP(C28,Leistungsaussagen!$A$1:$AE$39,$G$8,FALSE)</f>
        <v>ja</v>
      </c>
      <c r="E28" s="205" t="str">
        <f>VLOOKUP(C28,Leistungsaussagen!$A$1:$AE$39,$G$9,FALSE)</f>
        <v>ja</v>
      </c>
      <c r="F28" s="34"/>
      <c r="G28" s="34"/>
      <c r="H28" s="34"/>
      <c r="I28" s="34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</row>
    <row r="29" spans="1:43" ht="20.100000000000001" customHeight="1" x14ac:dyDescent="0.25">
      <c r="A29" s="30"/>
      <c r="B29" s="30"/>
      <c r="C29" s="209"/>
      <c r="D29" s="210"/>
      <c r="E29" s="211"/>
      <c r="F29" s="34"/>
      <c r="G29" s="34"/>
      <c r="H29" s="34"/>
      <c r="I29" s="34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</row>
    <row r="30" spans="1:43" ht="50.1" customHeight="1" x14ac:dyDescent="0.25">
      <c r="A30" s="30"/>
      <c r="B30" s="30"/>
      <c r="C30" s="201" t="s">
        <v>14</v>
      </c>
      <c r="D30" s="202"/>
      <c r="E30" s="203"/>
      <c r="F30" s="34"/>
      <c r="G30" s="34"/>
      <c r="H30" s="34"/>
      <c r="I30" s="34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</row>
    <row r="31" spans="1:43" ht="75" customHeight="1" x14ac:dyDescent="0.25">
      <c r="A31" s="30"/>
      <c r="B31" s="30"/>
      <c r="C31" s="212" t="str">
        <f>Leistungsaussagen!A18</f>
        <v>Gebührenordnung stationär</v>
      </c>
      <c r="D31" s="205" t="str">
        <f>VLOOKUP(C31,Leistungsaussagen!$A$1:$AE$39,$G$8,FALSE)</f>
        <v>auch über die Höchstsätze GOÄ</v>
      </c>
      <c r="E31" s="206" t="str">
        <f>VLOOKUP(C31,Leistungsaussagen!$A$1:$AE$39,$G$9,FALSE)</f>
        <v>auch über die Höchstsätze GOÄ</v>
      </c>
      <c r="F31" s="34"/>
      <c r="G31" s="34"/>
      <c r="H31" s="34"/>
      <c r="I31" s="34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</row>
    <row r="32" spans="1:43" ht="75" customHeight="1" x14ac:dyDescent="0.25">
      <c r="A32" s="30"/>
      <c r="B32" s="30"/>
      <c r="C32" s="212" t="str">
        <f>Leistungsaussagen!A19</f>
        <v>Wahlleistungen</v>
      </c>
      <c r="D32" s="205" t="str">
        <f>VLOOKUP(C32,Leistungsaussagen!$A$1:$AE$39,$G$8,FALSE)</f>
        <v>Ein-Bett-Zimmer und Chefarzt</v>
      </c>
      <c r="E32" s="206" t="str">
        <f>VLOOKUP(C32,Leistungsaussagen!$A$1:$AE$39,$G$9,FALSE)</f>
        <v>Ein- oder Zwei-Bett-Zimmer und Chefarzt</v>
      </c>
      <c r="F32" s="34"/>
      <c r="G32" s="34"/>
      <c r="H32" s="34"/>
      <c r="I32" s="34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</row>
    <row r="33" spans="1:43" ht="75" customHeight="1" x14ac:dyDescent="0.25">
      <c r="A33" s="30"/>
      <c r="B33" s="30"/>
      <c r="C33" s="212" t="str">
        <f>Leistungsaussagen!A20</f>
        <v>Begleitperson für Kinder</v>
      </c>
      <c r="D33" s="205" t="str">
        <f>VLOOKUP(C33,Leistungsaussagen!$A$1:$AE$39,$G$8,FALSE)</f>
        <v>bis Alter 15 (darüber bei med. Notwendigkeit)</v>
      </c>
      <c r="E33" s="206" t="str">
        <f>VLOOKUP(C33,Leistungsaussagen!$A$1:$AE$39,$G$9,FALSE)</f>
        <v>bis Alter 9</v>
      </c>
      <c r="F33" s="34"/>
      <c r="G33" s="34"/>
      <c r="H33" s="34"/>
      <c r="I33" s="34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</row>
    <row r="34" spans="1:43" ht="75" customHeight="1" x14ac:dyDescent="0.25">
      <c r="A34" s="30"/>
      <c r="B34" s="30"/>
      <c r="C34" s="212" t="str">
        <f>Leistungsaussagen!A21</f>
        <v>Ersatz-Krankenhaustagegeld</v>
      </c>
      <c r="D34" s="205" t="str">
        <f>VLOOKUP(C34,Leistungsaussagen!$A$1:$AE$39,$G$8,FALSE)</f>
        <v>max. 90 €</v>
      </c>
      <c r="E34" s="206" t="str">
        <f>VLOOKUP(C34,Leistungsaussagen!$A$1:$AE$39,$G$9,FALSE)</f>
        <v>max. 110 €</v>
      </c>
      <c r="F34" s="34"/>
      <c r="G34" s="34"/>
      <c r="H34" s="34"/>
      <c r="I34" s="34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</row>
    <row r="35" spans="1:43" ht="75" customHeight="1" x14ac:dyDescent="0.25">
      <c r="A35" s="30"/>
      <c r="B35" s="30"/>
      <c r="C35" s="212" t="str">
        <f>Leistungsaussagen!A22</f>
        <v>Stationäre Kurzzeitpflege bei 
fehlender Pflegebedürftigkeit</v>
      </c>
      <c r="D35" s="205" t="str">
        <f>VLOOKUP(C35,Leistungsaussagen!$A$1:$AE$39,$G$8,FALSE)</f>
        <v>max. 1.612 € p.a.
(ab 1.1.2022:1.774 €)</v>
      </c>
      <c r="E35" s="206" t="str">
        <f>VLOOKUP(C35,Leistungsaussagen!$A$1:$AE$39,$G$9,FALSE)</f>
        <v>nein</v>
      </c>
      <c r="F35" s="34"/>
      <c r="G35" s="34"/>
      <c r="H35" s="34"/>
      <c r="I35" s="34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</row>
    <row r="36" spans="1:43" ht="20.100000000000001" customHeight="1" x14ac:dyDescent="0.25">
      <c r="A36" s="30"/>
      <c r="B36" s="30"/>
      <c r="C36" s="213"/>
      <c r="D36" s="210"/>
      <c r="E36" s="211"/>
      <c r="F36" s="34"/>
      <c r="G36" s="34"/>
      <c r="H36" s="34"/>
      <c r="I36" s="34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</row>
    <row r="37" spans="1:43" ht="50.1" customHeight="1" x14ac:dyDescent="0.25">
      <c r="A37" s="30"/>
      <c r="B37" s="30"/>
      <c r="C37" s="201" t="s">
        <v>15</v>
      </c>
      <c r="D37" s="202"/>
      <c r="E37" s="203"/>
      <c r="F37" s="34"/>
      <c r="G37" s="34"/>
      <c r="H37" s="34"/>
      <c r="I37" s="34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</row>
    <row r="38" spans="1:43" ht="75" customHeight="1" x14ac:dyDescent="0.25">
      <c r="A38" s="30"/>
      <c r="B38" s="30"/>
      <c r="C38" s="212" t="str">
        <f>Leistungsaussagen!A24</f>
        <v>Gebührenordnung Zahn</v>
      </c>
      <c r="D38" s="206" t="str">
        <f>VLOOKUP(C38,Leistungsaussagen!$A$1:$AE$39,$G$8,FALSE)</f>
        <v>auch über die Höchstsätze GOÄ / GOZ</v>
      </c>
      <c r="E38" s="206" t="str">
        <f>VLOOKUP(C38,Leistungsaussagen!$A$1:$AE$39,$G$9,FALSE)</f>
        <v>auch über die Höchstsätze GOÄ / GOZ</v>
      </c>
      <c r="F38" s="34"/>
      <c r="G38" s="34"/>
      <c r="H38" s="34"/>
      <c r="I38" s="34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</row>
    <row r="39" spans="1:43" ht="75" customHeight="1" x14ac:dyDescent="0.25">
      <c r="A39" s="30"/>
      <c r="B39" s="30"/>
      <c r="C39" s="212" t="str">
        <f>Leistungsaussagen!A25</f>
        <v xml:space="preserve">Zahnbehandlung </v>
      </c>
      <c r="D39" s="214">
        <f>VLOOKUP(C39,Leistungsaussagen!$A$1:$AE$39,$G$8,FALSE)</f>
        <v>1</v>
      </c>
      <c r="E39" s="214">
        <f>VLOOKUP(C39,Leistungsaussagen!$A$1:$AE$39,$G$9,FALSE)</f>
        <v>1</v>
      </c>
      <c r="F39" s="34"/>
      <c r="G39" s="34"/>
      <c r="H39" s="34"/>
      <c r="I39" s="34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</row>
    <row r="40" spans="1:43" ht="140.1" customHeight="1" x14ac:dyDescent="0.25">
      <c r="A40" s="30"/>
      <c r="B40" s="30"/>
      <c r="C40" s="212" t="str">
        <f>Leistungsaussagen!A26</f>
        <v xml:space="preserve">Zahnersatz  / Kieferorthopädie </v>
      </c>
      <c r="D40" s="214">
        <f>VLOOKUP(C40,Leistungsaussagen!$A$1:$AE$39,$G$8,FALSE)</f>
        <v>0.85</v>
      </c>
      <c r="E40" s="206" t="str">
        <f>VLOOKUP(C40,Leistungsaussagen!$A$1:$AE$39,$G$9,FALSE)</f>
        <v>85 % für ZE und KFO;
KFO bis Vollendung des 21. LJ (bei Unfällen oder schweren Erkrankungen auch über das 21. LJ hinaus); 
100 % für Inlays</v>
      </c>
      <c r="F40" s="34"/>
      <c r="G40" s="34"/>
      <c r="H40" s="34"/>
      <c r="I40" s="34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</row>
    <row r="41" spans="1:43" ht="140.1" customHeight="1" x14ac:dyDescent="0.25">
      <c r="A41" s="30"/>
      <c r="B41" s="30"/>
      <c r="C41" s="212" t="str">
        <f>Leistungsaussagen!A27</f>
        <v>Zahnstaffel</v>
      </c>
      <c r="D41" s="206" t="str">
        <f>VLOOKUP(C41,Leistungsaussagen!$A$1:$AE$39,$G$8,FALSE)</f>
        <v>ZE, KfO:
1. - 2. KJ max.   2.000 €
1. - 4. KJ max.   5.000 €
1. - 6. KJ max. 10.000 €
Zahnstaffel entfällt bei Unfällen</v>
      </c>
      <c r="E41" s="206" t="str">
        <f>VLOOKUP(C41,Leistungsaussagen!$A$1:$AE$39,$G$9,FALSE)</f>
        <v>ZE, ZB, KfO:
1. KJ max. 1.000 €
1. - 2. KJ max.   2.000 €
1. - 3. KJ max.   3.000 €
1. - 4. KJ max. 4.000 €
Zahnstaffel entfällt bei Unfällen</v>
      </c>
      <c r="F41" s="34"/>
      <c r="G41" s="34"/>
      <c r="H41" s="34"/>
      <c r="I41" s="34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</row>
    <row r="42" spans="1:43" ht="20.100000000000001" customHeight="1" x14ac:dyDescent="0.25">
      <c r="A42" s="30"/>
      <c r="B42" s="30"/>
      <c r="C42" s="209"/>
      <c r="D42" s="215"/>
      <c r="E42" s="215"/>
      <c r="F42" s="34"/>
      <c r="G42" s="34"/>
      <c r="H42" s="34"/>
      <c r="I42" s="34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</row>
    <row r="43" spans="1:43" ht="49.5" customHeight="1" x14ac:dyDescent="0.25">
      <c r="A43" s="30"/>
      <c r="B43" s="30"/>
      <c r="C43" s="201" t="s">
        <v>2</v>
      </c>
      <c r="D43" s="216"/>
      <c r="E43" s="217"/>
      <c r="F43" s="34"/>
      <c r="G43" s="34"/>
      <c r="H43" s="34"/>
      <c r="I43" s="34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</row>
    <row r="44" spans="1:43" ht="93" customHeight="1" x14ac:dyDescent="0.25">
      <c r="A44" s="30"/>
      <c r="B44" s="30"/>
      <c r="C44" s="218" t="str">
        <f>Leistungsaussagen!A29</f>
        <v xml:space="preserve">Selbstbeteiligung </v>
      </c>
      <c r="D44" s="219" t="str">
        <f>VLOOKUP(C44,Leistungsaussagen!$A$1:$AE$39,$G$8,FALSE)</f>
        <v>20 € je ambulante und zahnärztliche Leistung, 
max. 500 € p.a.,
keine SB bei stationären Leistungen, Bezug von Generika, Brillen / Kontaktlinsen</v>
      </c>
      <c r="E44" s="219" t="str">
        <f>VLOOKUP(C44,Leistungsaussagen!$A$1:$AE$39,$G$9,FALSE)</f>
        <v>800 € p.a. für Arzneimittel</v>
      </c>
      <c r="F44" s="34"/>
      <c r="G44" s="34"/>
      <c r="H44" s="34"/>
      <c r="I44" s="34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</row>
    <row r="45" spans="1:43" ht="75" customHeight="1" x14ac:dyDescent="0.25">
      <c r="A45" s="30"/>
      <c r="B45" s="30"/>
      <c r="C45" s="218" t="str">
        <f>Leistungsaussagen!A30</f>
        <v xml:space="preserve">Garantierte Beitragsrückerstattung </v>
      </c>
      <c r="D45" s="219" t="str">
        <f>VLOOKUP(C45,Leistungsaussagen!$A$1:$AE$39,$G$8,FALSE)</f>
        <v>2 MB p.a. garantierte BR, 
PREMIUM-MED: zusätzlich erfolgsabhängige BR 
von bis zu 4 MB möglich</v>
      </c>
      <c r="E45" s="219" t="str">
        <f>VLOOKUP(C45,Leistungsaussagen!$A$1:$AE$39,$G$9,FALSE)</f>
        <v>keine garantierte BR</v>
      </c>
      <c r="F45" s="34"/>
      <c r="G45" s="34"/>
      <c r="H45" s="34"/>
      <c r="I45" s="34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</row>
    <row r="46" spans="1:43" ht="75" customHeight="1" x14ac:dyDescent="0.25">
      <c r="A46" s="30"/>
      <c r="B46" s="30"/>
      <c r="C46" s="218" t="str">
        <f>Leistungsaussagen!A31</f>
        <v>Beitragsbefreiung bei Bezug von Elterngeld</v>
      </c>
      <c r="D46" s="220" t="str">
        <f>VLOOKUP(C46,Leistungsaussagen!$A$1:$AE$39,$G$8,FALSE)</f>
        <v>max. 6 Monate (PREMIUM-MED)</v>
      </c>
      <c r="E46" s="219" t="str">
        <f>VLOOKUP(C46,Leistungsaussagen!$A$1:$AE$39,$G$9,FALSE)</f>
        <v>nein</v>
      </c>
      <c r="F46" s="34"/>
      <c r="G46" s="34"/>
      <c r="H46" s="34"/>
      <c r="I46" s="34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</row>
    <row r="47" spans="1:43" ht="75" customHeight="1" x14ac:dyDescent="0.25">
      <c r="A47" s="30"/>
      <c r="B47" s="30"/>
      <c r="C47" s="218" t="str">
        <f>Leistungsaussagen!A32</f>
        <v>Weltgeltung ohne besondere Vereinbarung</v>
      </c>
      <c r="D47" s="219" t="str">
        <f>VLOOKUP(C47,Leistungsaussagen!$A$1:$AE$39,$G$8,FALSE)</f>
        <v>unbegrenzt in Europa, außereuropäisch: PREMIUM-MED: 12 Monate, SP1: 6 Monate</v>
      </c>
      <c r="E47" s="219" t="str">
        <f>VLOOKUP(C47,Leistungsaussagen!$A$1:$AE$39,$G$9,FALSE)</f>
        <v>unbegrenzt in Europa, 
außereuropäisch 12 Monate</v>
      </c>
      <c r="F47" s="34"/>
      <c r="G47" s="34"/>
      <c r="H47" s="34"/>
      <c r="I47" s="34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</row>
    <row r="48" spans="1:43" ht="70.5" customHeight="1" x14ac:dyDescent="0.25">
      <c r="A48" s="30"/>
      <c r="B48" s="30"/>
      <c r="C48" s="221"/>
      <c r="D48" s="210"/>
      <c r="E48" s="210"/>
      <c r="F48" s="34"/>
      <c r="G48" s="34"/>
      <c r="H48" s="34"/>
      <c r="I48" s="34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</row>
    <row r="49" spans="1:112" ht="39.950000000000003" customHeight="1" x14ac:dyDescent="0.25">
      <c r="A49" s="30"/>
      <c r="B49" s="30"/>
      <c r="C49" s="222" t="s">
        <v>243</v>
      </c>
      <c r="D49" s="223"/>
      <c r="E49" s="224"/>
      <c r="F49" s="34"/>
      <c r="G49" s="34"/>
      <c r="H49" s="34"/>
      <c r="I49" s="34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</row>
    <row r="50" spans="1:112" ht="39.950000000000003" customHeight="1" x14ac:dyDescent="0.25">
      <c r="A50" s="30"/>
      <c r="B50" s="30"/>
      <c r="C50" s="212" t="s">
        <v>8</v>
      </c>
      <c r="D50" s="225">
        <f>VLOOKUP(10,Beiträge!$A$1:$AO$82,$G$8,FALSE)</f>
        <v>159.74</v>
      </c>
      <c r="E50" s="225">
        <f>VLOOKUP(10,Beiträge!$A$1:$AO$82,$G$9,FALSE)</f>
        <v>198.13</v>
      </c>
      <c r="F50" s="34"/>
      <c r="G50" s="34"/>
      <c r="H50" s="34"/>
      <c r="I50" s="34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</row>
    <row r="51" spans="1:112" ht="39.950000000000003" customHeight="1" x14ac:dyDescent="0.25">
      <c r="A51" s="30"/>
      <c r="B51" s="30"/>
      <c r="C51" s="226" t="s">
        <v>9</v>
      </c>
      <c r="D51" s="227">
        <f>VLOOKUP(30,Beiträge!$A$1:$AO$82,$G$8,FALSE)</f>
        <v>454.42100000000005</v>
      </c>
      <c r="E51" s="227">
        <f>VLOOKUP(30,Beiträge!$A$1:$AO$82,$G$9,FALSE)</f>
        <v>550.43999999999994</v>
      </c>
      <c r="F51" s="34"/>
      <c r="G51" s="34"/>
      <c r="H51" s="34"/>
      <c r="I51" s="34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</row>
    <row r="52" spans="1:112" ht="39.950000000000003" customHeight="1" x14ac:dyDescent="0.25">
      <c r="A52" s="30"/>
      <c r="B52" s="30"/>
      <c r="C52" s="218" t="s">
        <v>10</v>
      </c>
      <c r="D52" s="227">
        <f>VLOOKUP(50,Beiträge!$A$1:$AO$82,$G$8,FALSE)</f>
        <v>643.0379999999999</v>
      </c>
      <c r="E52" s="227">
        <f>VLOOKUP(50,Beiträge!$A$1:$AO$82,$G$9,FALSE)</f>
        <v>714.41700000000003</v>
      </c>
      <c r="F52" s="34"/>
      <c r="G52" s="34"/>
      <c r="H52" s="34"/>
      <c r="I52" s="34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</row>
    <row r="53" spans="1:112" ht="20.100000000000001" customHeight="1" x14ac:dyDescent="0.25">
      <c r="A53" s="30"/>
      <c r="B53" s="30"/>
      <c r="C53" s="228"/>
      <c r="D53" s="229"/>
      <c r="E53" s="229"/>
      <c r="F53" s="34"/>
      <c r="G53" s="34"/>
      <c r="H53" s="34"/>
      <c r="I53" s="34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</row>
    <row r="54" spans="1:112" ht="39.950000000000003" customHeight="1" x14ac:dyDescent="0.25">
      <c r="A54" s="30"/>
      <c r="B54" s="30"/>
      <c r="C54" s="222" t="s">
        <v>244</v>
      </c>
      <c r="D54" s="230"/>
      <c r="E54" s="231"/>
      <c r="F54" s="34"/>
      <c r="G54" s="34"/>
      <c r="H54" s="34"/>
      <c r="I54" s="34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</row>
    <row r="55" spans="1:112" ht="39.950000000000003" customHeight="1" x14ac:dyDescent="0.25">
      <c r="A55" s="30"/>
      <c r="B55" s="30"/>
      <c r="C55" s="212" t="str">
        <f xml:space="preserve">  D11 &amp; " Jahre"</f>
        <v>35 Jahre</v>
      </c>
      <c r="D55" s="232">
        <f>VLOOKUP(D11,Beiträge!$A$1:$AO$82,$G$8,FALSE)</f>
        <v>488.22400000000005</v>
      </c>
      <c r="E55" s="232">
        <f>VLOOKUP(D11,Beiträge!$A$1:$AO$82,$G$9,FALSE)</f>
        <v>580.72299999999996</v>
      </c>
      <c r="F55" s="34"/>
      <c r="G55" s="34"/>
      <c r="H55" s="34"/>
      <c r="I55" s="34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</row>
    <row r="56" spans="1:112" x14ac:dyDescent="0.25">
      <c r="A56" s="30"/>
      <c r="B56" s="30"/>
      <c r="C56" s="210"/>
      <c r="D56" s="210"/>
      <c r="E56" s="210"/>
      <c r="F56" s="34"/>
      <c r="G56" s="34"/>
      <c r="H56" s="34"/>
      <c r="I56" s="34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</row>
    <row r="57" spans="1:112" ht="15.75" x14ac:dyDescent="0.25">
      <c r="A57" s="30"/>
      <c r="B57" s="30"/>
      <c r="C57" s="189"/>
      <c r="D57" s="189"/>
      <c r="E57" s="233" t="s">
        <v>263</v>
      </c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</row>
    <row r="58" spans="1:112" ht="19.5" customHeight="1" x14ac:dyDescent="0.25">
      <c r="A58" s="30"/>
      <c r="B58" s="30"/>
      <c r="C58" s="189"/>
      <c r="D58" s="189"/>
      <c r="E58" s="189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</row>
    <row r="59" spans="1:112" ht="15.75" x14ac:dyDescent="0.25">
      <c r="A59" s="30"/>
      <c r="B59" s="30"/>
      <c r="C59" s="37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</row>
    <row r="60" spans="1:112" x14ac:dyDescent="0.25">
      <c r="A60" s="30"/>
      <c r="B60" s="30"/>
      <c r="C60" s="38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</row>
    <row r="61" spans="1:112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</row>
    <row r="62" spans="1:112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</row>
    <row r="63" spans="1:112" ht="1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</row>
    <row r="64" spans="1:112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</row>
    <row r="65" spans="1:112" x14ac:dyDescent="0.25">
      <c r="A65" s="30"/>
      <c r="B65" s="30"/>
      <c r="C65" s="30"/>
      <c r="D65" s="30"/>
      <c r="E65" s="33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</row>
    <row r="66" spans="1:112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</row>
    <row r="67" spans="1:112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</row>
    <row r="68" spans="1:112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</row>
    <row r="69" spans="1:112" x14ac:dyDescent="0.25">
      <c r="A69" s="30"/>
      <c r="B69" s="30"/>
      <c r="C69" s="39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</row>
    <row r="70" spans="1:112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</row>
    <row r="71" spans="1:112" ht="3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</row>
    <row r="72" spans="1:112" ht="36" customHeight="1" x14ac:dyDescent="0.25">
      <c r="A72" s="30"/>
      <c r="B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</row>
    <row r="73" spans="1:112" x14ac:dyDescent="0.25">
      <c r="A73" s="30"/>
      <c r="B73" s="30"/>
      <c r="C73" s="179"/>
      <c r="D73" s="180"/>
      <c r="E73" s="18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</row>
    <row r="74" spans="1:112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</row>
    <row r="75" spans="1:112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</row>
    <row r="76" spans="1:112" ht="15.75" x14ac:dyDescent="0.25">
      <c r="A76" s="30"/>
      <c r="B76" s="30"/>
      <c r="C76" s="4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</row>
    <row r="77" spans="1:112" ht="15.75" x14ac:dyDescent="0.25">
      <c r="A77" s="30"/>
      <c r="B77" s="30"/>
      <c r="C77" s="4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</row>
    <row r="78" spans="1:112" x14ac:dyDescent="0.25">
      <c r="A78" s="30"/>
      <c r="B78" s="30" t="s">
        <v>12</v>
      </c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</row>
    <row r="79" spans="1:112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</row>
    <row r="80" spans="1:112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</row>
    <row r="81" spans="1:112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</row>
    <row r="82" spans="1:112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</row>
    <row r="83" spans="1:112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</row>
    <row r="84" spans="1:112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</row>
    <row r="85" spans="1:112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</row>
    <row r="86" spans="1:112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</row>
    <row r="87" spans="1:112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</row>
    <row r="88" spans="1:112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</row>
    <row r="89" spans="1:112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</row>
    <row r="90" spans="1:112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</row>
    <row r="91" spans="1:112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</row>
    <row r="92" spans="1:112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</row>
    <row r="93" spans="1:112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</row>
    <row r="94" spans="1:112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</row>
    <row r="95" spans="1:112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</row>
    <row r="96" spans="1:112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</row>
    <row r="97" spans="1:112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</row>
    <row r="98" spans="1:112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</row>
    <row r="99" spans="1:112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</row>
    <row r="100" spans="1:112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</row>
    <row r="101" spans="1:112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</row>
    <row r="102" spans="1:112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</row>
    <row r="103" spans="1:112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</row>
    <row r="104" spans="1:112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</row>
    <row r="105" spans="1:112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</row>
    <row r="106" spans="1:112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</row>
    <row r="107" spans="1:112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</row>
    <row r="108" spans="1:112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</row>
    <row r="109" spans="1:112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</row>
    <row r="110" spans="1:112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</row>
    <row r="111" spans="1:112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</row>
    <row r="112" spans="1:112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</row>
    <row r="113" spans="1:112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</row>
    <row r="114" spans="1:112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</row>
    <row r="115" spans="1:112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</row>
    <row r="116" spans="1:112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</row>
    <row r="117" spans="1:112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</row>
    <row r="118" spans="1:112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</row>
    <row r="119" spans="1:112" x14ac:dyDescent="0.25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</row>
    <row r="120" spans="1:112" x14ac:dyDescent="0.25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</row>
    <row r="121" spans="1:112" x14ac:dyDescent="0.25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</row>
    <row r="122" spans="1:112" x14ac:dyDescent="0.25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</row>
    <row r="123" spans="1:112" x14ac:dyDescent="0.25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</row>
    <row r="124" spans="1:112" x14ac:dyDescent="0.25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</row>
    <row r="125" spans="1:112" x14ac:dyDescent="0.2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</row>
    <row r="126" spans="1:112" x14ac:dyDescent="0.25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</row>
    <row r="127" spans="1:112" x14ac:dyDescent="0.25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</row>
    <row r="128" spans="1:112" x14ac:dyDescent="0.25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</row>
    <row r="129" spans="1:112" x14ac:dyDescent="0.25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</row>
    <row r="130" spans="1:112" x14ac:dyDescent="0.25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</row>
    <row r="131" spans="1:112" x14ac:dyDescent="0.25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</row>
    <row r="132" spans="1:112" x14ac:dyDescent="0.25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</row>
    <row r="133" spans="1:112" x14ac:dyDescent="0.25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</row>
    <row r="134" spans="1:112" x14ac:dyDescent="0.25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</row>
    <row r="135" spans="1:112" x14ac:dyDescent="0.2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</row>
    <row r="136" spans="1:112" x14ac:dyDescent="0.2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</row>
    <row r="137" spans="1:112" x14ac:dyDescent="0.25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</row>
    <row r="138" spans="1:112" x14ac:dyDescent="0.25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</row>
    <row r="139" spans="1:112" x14ac:dyDescent="0.25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</row>
    <row r="140" spans="1:112" x14ac:dyDescent="0.25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</row>
    <row r="141" spans="1:112" x14ac:dyDescent="0.25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</row>
    <row r="142" spans="1:112" x14ac:dyDescent="0.25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</row>
    <row r="143" spans="1:112" x14ac:dyDescent="0.25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</row>
    <row r="144" spans="1:112" x14ac:dyDescent="0.25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</row>
    <row r="145" spans="1:112" x14ac:dyDescent="0.2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</row>
    <row r="146" spans="1:112" x14ac:dyDescent="0.25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</row>
    <row r="147" spans="1:112" x14ac:dyDescent="0.25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</row>
    <row r="148" spans="1:112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</row>
    <row r="149" spans="1:112" x14ac:dyDescent="0.25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</row>
    <row r="150" spans="1:112" x14ac:dyDescent="0.25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</row>
    <row r="151" spans="1:112" x14ac:dyDescent="0.25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</row>
    <row r="152" spans="1:112" x14ac:dyDescent="0.25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</row>
    <row r="153" spans="1:112" x14ac:dyDescent="0.25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</row>
    <row r="154" spans="1:112" x14ac:dyDescent="0.25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</row>
    <row r="155" spans="1:112" x14ac:dyDescent="0.2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</row>
    <row r="156" spans="1:112" x14ac:dyDescent="0.25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</row>
    <row r="157" spans="1:112" x14ac:dyDescent="0.25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</row>
    <row r="158" spans="1:112" x14ac:dyDescent="0.25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</row>
    <row r="159" spans="1:112" x14ac:dyDescent="0.25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</row>
    <row r="160" spans="1:112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</row>
    <row r="161" spans="1:112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</row>
    <row r="162" spans="1:112" x14ac:dyDescent="0.25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</row>
    <row r="163" spans="1:112" x14ac:dyDescent="0.25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</row>
    <row r="164" spans="1:112" x14ac:dyDescent="0.25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</row>
    <row r="165" spans="1:112" x14ac:dyDescent="0.2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</row>
    <row r="166" spans="1:112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</row>
    <row r="167" spans="1:112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</row>
    <row r="168" spans="1:112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</row>
    <row r="169" spans="1:112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</row>
    <row r="170" spans="1:112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</row>
    <row r="171" spans="1:112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</row>
    <row r="172" spans="1:112" x14ac:dyDescent="0.25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</row>
    <row r="173" spans="1:112" x14ac:dyDescent="0.25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</row>
    <row r="174" spans="1:112" x14ac:dyDescent="0.25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</row>
    <row r="175" spans="1:112" x14ac:dyDescent="0.2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</row>
    <row r="176" spans="1:112" x14ac:dyDescent="0.25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</row>
  </sheetData>
  <sheetProtection algorithmName="SHA-512" hashValue="FsgbDrKUamoOFhnKQE9kX2TizlIDY82SrS16IYzbbgMpqCVAzrzUSdgfQWemjmGI/BjoY+vQJonPq4l8gcufyA==" saltValue="8ObfVSqwsOlNpuDm4Nzx2Q==" spinCount="100000" sheet="1" selectLockedCells="1"/>
  <mergeCells count="9">
    <mergeCell ref="C73:E73"/>
    <mergeCell ref="D11:E11"/>
    <mergeCell ref="C2:E2"/>
    <mergeCell ref="C5:E5"/>
    <mergeCell ref="D8:E8"/>
    <mergeCell ref="D9:E9"/>
    <mergeCell ref="C49:E49"/>
    <mergeCell ref="C54:E54"/>
    <mergeCell ref="C3:D3"/>
  </mergeCells>
  <dataValidations count="2">
    <dataValidation type="whole" allowBlank="1" showInputMessage="1" showErrorMessage="1" errorTitle="ungültiges Eintrittsalter" error="Bitte geben Sie ein Eintrittsalter zwischen 0 und 60 Jahren ein!" sqref="D12:E13">
      <formula1>0</formula1>
      <formula2>60</formula2>
    </dataValidation>
    <dataValidation type="whole" allowBlank="1" showInputMessage="1" showErrorMessage="1" errorTitle="ungültiges Eintrittsalter" error="Bitte geben Sie ein Eintrittsalter zwischen 0 und 55 Jahren ein!" sqref="D11:E11">
      <formula1>0</formula1>
      <formula2>55</formula2>
    </dataValidation>
  </dataValidations>
  <pageMargins left="0.7" right="0.7" top="0.78740157499999996" bottom="0.78740157499999996" header="0.3" footer="0.3"/>
  <pageSetup paperSize="9" scale="53" fitToHeight="0" orientation="portrait" r:id="rId1"/>
  <customProperties>
    <customPr name="EpmWorksheetKeyString_GUID" r:id="rId2"/>
  </customProperties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Leistungsaussagen!$B$1:$O$1</xm:f>
          </x14:formula1>
          <xm:sqref>D8:E9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8"/>
  <sheetViews>
    <sheetView zoomScale="70" zoomScaleNormal="70" workbookViewId="0">
      <pane xSplit="1" topLeftCell="B1" activePane="topRight" state="frozen"/>
      <selection activeCell="A13" sqref="A13"/>
      <selection pane="topRight" activeCell="A5" sqref="A5"/>
    </sheetView>
  </sheetViews>
  <sheetFormatPr baseColWidth="10" defaultRowHeight="15" x14ac:dyDescent="0.25"/>
  <cols>
    <col min="1" max="1" width="74.28515625" style="237" customWidth="1"/>
    <col min="2" max="31" width="55" style="237" customWidth="1"/>
    <col min="32" max="16384" width="11.42578125" style="237"/>
  </cols>
  <sheetData>
    <row r="1" spans="1:31" ht="65.25" customHeight="1" x14ac:dyDescent="0.25">
      <c r="A1" s="234" t="s">
        <v>1</v>
      </c>
      <c r="B1" s="234" t="s">
        <v>159</v>
      </c>
      <c r="C1" s="234" t="s">
        <v>67</v>
      </c>
      <c r="D1" s="234" t="s">
        <v>168</v>
      </c>
      <c r="E1" s="234" t="s">
        <v>77</v>
      </c>
      <c r="F1" s="234" t="s">
        <v>176</v>
      </c>
      <c r="G1" s="234" t="s">
        <v>156</v>
      </c>
      <c r="H1" s="234" t="s">
        <v>180</v>
      </c>
      <c r="I1" s="235" t="s">
        <v>139</v>
      </c>
      <c r="J1" s="234" t="s">
        <v>107</v>
      </c>
      <c r="K1" s="234" t="s">
        <v>183</v>
      </c>
      <c r="L1" s="235" t="s">
        <v>112</v>
      </c>
      <c r="M1" s="235" t="s">
        <v>189</v>
      </c>
      <c r="N1" s="235" t="s">
        <v>120</v>
      </c>
      <c r="O1" s="235" t="s">
        <v>130</v>
      </c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</row>
    <row r="2" spans="1:31" ht="0.75" customHeight="1" x14ac:dyDescent="0.25">
      <c r="A2" s="238">
        <v>1</v>
      </c>
      <c r="B2" s="239">
        <v>2</v>
      </c>
      <c r="C2" s="238">
        <v>3</v>
      </c>
      <c r="D2" s="239">
        <v>4</v>
      </c>
      <c r="E2" s="238">
        <v>5</v>
      </c>
      <c r="F2" s="239">
        <v>6</v>
      </c>
      <c r="G2" s="238">
        <v>7</v>
      </c>
      <c r="H2" s="238">
        <v>8</v>
      </c>
      <c r="I2" s="239">
        <v>9</v>
      </c>
      <c r="J2" s="238">
        <v>10</v>
      </c>
      <c r="K2" s="239">
        <v>11</v>
      </c>
      <c r="L2" s="238">
        <v>12</v>
      </c>
      <c r="M2" s="239">
        <v>13</v>
      </c>
      <c r="N2" s="238">
        <v>14</v>
      </c>
      <c r="O2" s="238">
        <v>15</v>
      </c>
      <c r="P2" s="240"/>
      <c r="Q2" s="241"/>
      <c r="R2" s="240"/>
      <c r="S2" s="241"/>
      <c r="T2" s="240"/>
      <c r="U2" s="241"/>
      <c r="V2" s="240"/>
      <c r="W2" s="241"/>
      <c r="X2" s="240"/>
      <c r="Y2" s="241"/>
      <c r="Z2" s="240"/>
      <c r="AA2" s="241"/>
      <c r="AB2" s="240"/>
      <c r="AC2" s="241"/>
      <c r="AD2" s="240"/>
      <c r="AE2" s="241"/>
    </row>
    <row r="3" spans="1:31" x14ac:dyDescent="0.25">
      <c r="B3" s="242"/>
      <c r="C3" s="242"/>
      <c r="D3" s="242"/>
      <c r="E3" s="242"/>
      <c r="F3" s="242"/>
      <c r="G3" s="242"/>
      <c r="H3" s="242"/>
      <c r="J3" s="242"/>
      <c r="K3" s="242"/>
      <c r="N3" s="243"/>
      <c r="O3" s="244"/>
      <c r="P3" s="245"/>
      <c r="Q3" s="245"/>
      <c r="R3" s="246"/>
      <c r="S3" s="246"/>
      <c r="T3" s="246"/>
      <c r="U3" s="245"/>
      <c r="V3" s="245"/>
      <c r="W3" s="246"/>
      <c r="X3" s="246"/>
      <c r="Y3" s="246"/>
      <c r="Z3" s="245"/>
      <c r="AA3" s="246"/>
      <c r="AB3" s="245"/>
      <c r="AC3" s="245"/>
      <c r="AD3" s="246"/>
      <c r="AE3" s="246"/>
    </row>
    <row r="4" spans="1:31" ht="39.950000000000003" customHeight="1" x14ac:dyDescent="0.35">
      <c r="A4" s="247" t="s">
        <v>13</v>
      </c>
      <c r="B4" s="248"/>
      <c r="C4" s="248"/>
      <c r="D4" s="248"/>
      <c r="E4" s="248"/>
      <c r="F4" s="248"/>
      <c r="G4" s="248"/>
      <c r="H4" s="248"/>
      <c r="I4" s="249"/>
      <c r="J4" s="248"/>
      <c r="K4" s="248"/>
      <c r="L4" s="250"/>
      <c r="M4" s="249"/>
      <c r="N4" s="248"/>
      <c r="O4" s="251"/>
      <c r="P4" s="252"/>
      <c r="Q4" s="252"/>
      <c r="R4" s="253"/>
      <c r="S4" s="253"/>
      <c r="T4" s="253"/>
      <c r="U4" s="252"/>
      <c r="V4" s="252"/>
      <c r="W4" s="253"/>
      <c r="X4" s="253"/>
      <c r="Y4" s="253"/>
      <c r="Z4" s="252"/>
      <c r="AA4" s="253"/>
      <c r="AB4" s="252"/>
      <c r="AC4" s="252"/>
      <c r="AD4" s="253"/>
      <c r="AE4" s="253"/>
    </row>
    <row r="5" spans="1:31" ht="75" customHeight="1" x14ac:dyDescent="0.25">
      <c r="A5" s="254" t="s">
        <v>16</v>
      </c>
      <c r="B5" s="255" t="s">
        <v>160</v>
      </c>
      <c r="C5" s="255" t="s">
        <v>28</v>
      </c>
      <c r="D5" s="255" t="s">
        <v>160</v>
      </c>
      <c r="E5" s="255" t="s">
        <v>28</v>
      </c>
      <c r="F5" s="255" t="s">
        <v>28</v>
      </c>
      <c r="G5" s="255" t="s">
        <v>28</v>
      </c>
      <c r="H5" s="255" t="s">
        <v>28</v>
      </c>
      <c r="I5" s="255" t="s">
        <v>28</v>
      </c>
      <c r="J5" s="255" t="s">
        <v>28</v>
      </c>
      <c r="K5" s="255" t="s">
        <v>160</v>
      </c>
      <c r="L5" s="255" t="s">
        <v>28</v>
      </c>
      <c r="M5" s="255" t="s">
        <v>160</v>
      </c>
      <c r="N5" s="255" t="s">
        <v>28</v>
      </c>
      <c r="O5" s="255" t="s">
        <v>28</v>
      </c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</row>
    <row r="6" spans="1:31" ht="75" customHeight="1" x14ac:dyDescent="0.25">
      <c r="A6" s="257" t="s">
        <v>42</v>
      </c>
      <c r="B6" s="258">
        <v>1</v>
      </c>
      <c r="C6" s="258">
        <v>1</v>
      </c>
      <c r="D6" s="258">
        <v>1</v>
      </c>
      <c r="E6" s="258">
        <v>1</v>
      </c>
      <c r="F6" s="258">
        <v>1</v>
      </c>
      <c r="G6" s="258">
        <v>1</v>
      </c>
      <c r="H6" s="258">
        <v>1</v>
      </c>
      <c r="I6" s="258">
        <v>1</v>
      </c>
      <c r="J6" s="258">
        <v>1</v>
      </c>
      <c r="K6" s="258">
        <v>1</v>
      </c>
      <c r="L6" s="258">
        <v>1</v>
      </c>
      <c r="M6" s="258">
        <v>1</v>
      </c>
      <c r="N6" s="258">
        <v>1</v>
      </c>
      <c r="O6" s="258">
        <v>1</v>
      </c>
      <c r="P6" s="259"/>
      <c r="Q6" s="259"/>
      <c r="R6" s="259"/>
      <c r="S6" s="259"/>
      <c r="T6" s="259"/>
      <c r="U6" s="259"/>
      <c r="V6" s="259"/>
      <c r="W6" s="260"/>
      <c r="X6" s="259"/>
      <c r="Y6" s="259"/>
      <c r="Z6" s="259"/>
      <c r="AA6" s="259"/>
      <c r="AB6" s="259"/>
      <c r="AC6" s="259"/>
      <c r="AD6" s="259"/>
      <c r="AE6" s="259"/>
    </row>
    <row r="7" spans="1:31" ht="75" customHeight="1" x14ac:dyDescent="0.25">
      <c r="A7" s="261" t="s">
        <v>68</v>
      </c>
      <c r="B7" s="258" t="s">
        <v>235</v>
      </c>
      <c r="C7" s="258">
        <v>1</v>
      </c>
      <c r="D7" s="258" t="s">
        <v>78</v>
      </c>
      <c r="E7" s="258" t="s">
        <v>78</v>
      </c>
      <c r="F7" s="258" t="s">
        <v>78</v>
      </c>
      <c r="G7" s="258" t="s">
        <v>88</v>
      </c>
      <c r="H7" s="258" t="s">
        <v>181</v>
      </c>
      <c r="I7" s="262" t="s">
        <v>100</v>
      </c>
      <c r="J7" s="262" t="s">
        <v>78</v>
      </c>
      <c r="K7" s="262" t="s">
        <v>78</v>
      </c>
      <c r="L7" s="258">
        <v>1</v>
      </c>
      <c r="M7" s="258" t="s">
        <v>190</v>
      </c>
      <c r="N7" s="258" t="s">
        <v>121</v>
      </c>
      <c r="O7" s="258">
        <v>1</v>
      </c>
      <c r="P7" s="259"/>
      <c r="Q7" s="259"/>
      <c r="R7" s="259"/>
      <c r="S7" s="259"/>
      <c r="T7" s="259"/>
      <c r="U7" s="259"/>
      <c r="V7" s="259"/>
      <c r="W7" s="260"/>
      <c r="X7" s="259"/>
      <c r="Y7" s="259"/>
      <c r="Z7" s="259"/>
      <c r="AA7" s="259"/>
      <c r="AB7" s="259"/>
      <c r="AC7" s="259"/>
      <c r="AD7" s="259"/>
      <c r="AE7" s="259"/>
    </row>
    <row r="8" spans="1:31" ht="75" customHeight="1" x14ac:dyDescent="0.25">
      <c r="A8" s="261" t="s">
        <v>258</v>
      </c>
      <c r="B8" s="255" t="s">
        <v>161</v>
      </c>
      <c r="C8" s="255" t="s">
        <v>45</v>
      </c>
      <c r="D8" s="255" t="s">
        <v>169</v>
      </c>
      <c r="E8" s="255" t="s">
        <v>79</v>
      </c>
      <c r="F8" s="255" t="s">
        <v>177</v>
      </c>
      <c r="G8" s="255" t="s">
        <v>45</v>
      </c>
      <c r="H8" s="262" t="s">
        <v>101</v>
      </c>
      <c r="I8" s="262" t="s">
        <v>101</v>
      </c>
      <c r="J8" s="262" t="s">
        <v>108</v>
      </c>
      <c r="K8" s="262" t="s">
        <v>108</v>
      </c>
      <c r="L8" s="262" t="s">
        <v>108</v>
      </c>
      <c r="M8" s="263" t="s">
        <v>184</v>
      </c>
      <c r="N8" s="255" t="s">
        <v>122</v>
      </c>
      <c r="O8" s="258" t="s">
        <v>108</v>
      </c>
      <c r="P8" s="259"/>
      <c r="Q8" s="259"/>
      <c r="R8" s="259"/>
      <c r="S8" s="259"/>
      <c r="T8" s="259"/>
      <c r="U8" s="259"/>
      <c r="V8" s="259"/>
      <c r="W8" s="260"/>
      <c r="X8" s="259"/>
      <c r="Y8" s="259"/>
      <c r="Z8" s="259"/>
      <c r="AA8" s="259"/>
      <c r="AB8" s="259"/>
      <c r="AC8" s="259"/>
      <c r="AD8" s="259"/>
      <c r="AE8" s="259"/>
    </row>
    <row r="9" spans="1:31" ht="75" customHeight="1" x14ac:dyDescent="0.25">
      <c r="A9" s="261" t="s">
        <v>19</v>
      </c>
      <c r="B9" s="255">
        <v>1</v>
      </c>
      <c r="C9" s="255">
        <v>1</v>
      </c>
      <c r="D9" s="255" t="s">
        <v>109</v>
      </c>
      <c r="E9" s="255" t="s">
        <v>109</v>
      </c>
      <c r="F9" s="255" t="s">
        <v>109</v>
      </c>
      <c r="G9" s="255" t="s">
        <v>109</v>
      </c>
      <c r="H9" s="262">
        <v>1</v>
      </c>
      <c r="I9" s="262">
        <v>1</v>
      </c>
      <c r="J9" s="258" t="s">
        <v>109</v>
      </c>
      <c r="K9" s="258" t="s">
        <v>182</v>
      </c>
      <c r="L9" s="258">
        <v>1</v>
      </c>
      <c r="M9" s="258">
        <v>1</v>
      </c>
      <c r="N9" s="258">
        <v>1</v>
      </c>
      <c r="O9" s="258">
        <v>1</v>
      </c>
      <c r="P9" s="259"/>
      <c r="Q9" s="259"/>
      <c r="R9" s="259"/>
      <c r="S9" s="259"/>
      <c r="T9" s="259"/>
      <c r="U9" s="259"/>
      <c r="V9" s="259"/>
      <c r="W9" s="260"/>
      <c r="X9" s="259"/>
      <c r="Y9" s="259"/>
      <c r="Z9" s="259"/>
      <c r="AA9" s="259"/>
      <c r="AB9" s="259"/>
      <c r="AC9" s="259"/>
      <c r="AD9" s="259"/>
      <c r="AE9" s="259"/>
    </row>
    <row r="10" spans="1:31" ht="75" customHeight="1" x14ac:dyDescent="0.25">
      <c r="A10" s="261" t="s">
        <v>69</v>
      </c>
      <c r="B10" s="255" t="s">
        <v>236</v>
      </c>
      <c r="C10" s="255" t="s">
        <v>245</v>
      </c>
      <c r="D10" s="264" t="s">
        <v>246</v>
      </c>
      <c r="E10" s="264" t="s">
        <v>246</v>
      </c>
      <c r="F10" s="255" t="s">
        <v>233</v>
      </c>
      <c r="G10" s="255" t="s">
        <v>233</v>
      </c>
      <c r="H10" s="262">
        <v>1</v>
      </c>
      <c r="I10" s="262">
        <v>1</v>
      </c>
      <c r="J10" s="258">
        <v>1</v>
      </c>
      <c r="K10" s="258">
        <v>1</v>
      </c>
      <c r="L10" s="258">
        <v>1</v>
      </c>
      <c r="M10" s="258">
        <v>1</v>
      </c>
      <c r="N10" s="258">
        <v>1</v>
      </c>
      <c r="O10" s="258" t="s">
        <v>229</v>
      </c>
      <c r="P10" s="259"/>
      <c r="Q10" s="259"/>
      <c r="R10" s="259"/>
      <c r="S10" s="259"/>
      <c r="T10" s="259"/>
      <c r="U10" s="259"/>
      <c r="V10" s="259"/>
      <c r="W10" s="260"/>
      <c r="X10" s="259"/>
      <c r="Y10" s="259"/>
      <c r="Z10" s="259"/>
      <c r="AA10" s="259"/>
      <c r="AB10" s="259"/>
      <c r="AC10" s="259"/>
      <c r="AD10" s="259"/>
      <c r="AE10" s="259"/>
    </row>
    <row r="11" spans="1:31" ht="75" customHeight="1" x14ac:dyDescent="0.25">
      <c r="A11" s="261" t="s">
        <v>21</v>
      </c>
      <c r="B11" s="255" t="s">
        <v>216</v>
      </c>
      <c r="C11" s="255" t="s">
        <v>43</v>
      </c>
      <c r="D11" s="265" t="s">
        <v>234</v>
      </c>
      <c r="E11" s="265" t="s">
        <v>248</v>
      </c>
      <c r="F11" s="258" t="s">
        <v>89</v>
      </c>
      <c r="G11" s="258" t="s">
        <v>89</v>
      </c>
      <c r="H11" s="263" t="s">
        <v>249</v>
      </c>
      <c r="I11" s="263" t="s">
        <v>249</v>
      </c>
      <c r="J11" s="258" t="s">
        <v>250</v>
      </c>
      <c r="K11" s="258" t="s">
        <v>219</v>
      </c>
      <c r="L11" s="258" t="s">
        <v>251</v>
      </c>
      <c r="M11" s="255" t="s">
        <v>123</v>
      </c>
      <c r="N11" s="255" t="s">
        <v>123</v>
      </c>
      <c r="O11" s="258" t="s">
        <v>131</v>
      </c>
      <c r="P11" s="259"/>
      <c r="Q11" s="259"/>
      <c r="R11" s="259"/>
      <c r="S11" s="259"/>
      <c r="T11" s="259"/>
      <c r="U11" s="259"/>
      <c r="V11" s="259"/>
      <c r="W11" s="260"/>
      <c r="X11" s="259"/>
      <c r="Y11" s="259"/>
      <c r="Z11" s="259"/>
      <c r="AA11" s="259"/>
      <c r="AB11" s="259"/>
      <c r="AC11" s="259"/>
      <c r="AD11" s="259"/>
      <c r="AE11" s="259"/>
    </row>
    <row r="12" spans="1:31" ht="115.5" customHeight="1" x14ac:dyDescent="0.25">
      <c r="A12" s="261" t="s">
        <v>17</v>
      </c>
      <c r="B12" s="255" t="s">
        <v>259</v>
      </c>
      <c r="C12" s="255" t="s">
        <v>261</v>
      </c>
      <c r="D12" s="264" t="s">
        <v>80</v>
      </c>
      <c r="E12" s="264" t="s">
        <v>80</v>
      </c>
      <c r="F12" s="255" t="s">
        <v>90</v>
      </c>
      <c r="G12" s="255" t="s">
        <v>90</v>
      </c>
      <c r="H12" s="263" t="s">
        <v>252</v>
      </c>
      <c r="I12" s="263" t="s">
        <v>252</v>
      </c>
      <c r="J12" s="255">
        <v>1</v>
      </c>
      <c r="K12" s="255" t="s">
        <v>185</v>
      </c>
      <c r="L12" s="255" t="s">
        <v>113</v>
      </c>
      <c r="M12" s="255" t="s">
        <v>231</v>
      </c>
      <c r="N12" s="255" t="s">
        <v>231</v>
      </c>
      <c r="O12" s="255" t="s">
        <v>218</v>
      </c>
      <c r="P12" s="256"/>
      <c r="Q12" s="256"/>
      <c r="R12" s="259"/>
      <c r="S12" s="256"/>
      <c r="T12" s="256"/>
      <c r="U12" s="256"/>
      <c r="V12" s="256"/>
      <c r="W12" s="260"/>
      <c r="X12" s="266"/>
      <c r="Y12" s="266"/>
      <c r="Z12" s="267"/>
      <c r="AA12" s="259"/>
      <c r="AB12" s="256"/>
      <c r="AC12" s="256"/>
      <c r="AD12" s="259"/>
      <c r="AE12" s="256"/>
    </row>
    <row r="13" spans="1:31" ht="75" customHeight="1" x14ac:dyDescent="0.25">
      <c r="A13" s="261" t="s">
        <v>18</v>
      </c>
      <c r="B13" s="255" t="s">
        <v>237</v>
      </c>
      <c r="C13" s="255" t="s">
        <v>171</v>
      </c>
      <c r="D13" s="255" t="s">
        <v>170</v>
      </c>
      <c r="E13" s="255" t="s">
        <v>171</v>
      </c>
      <c r="F13" s="255" t="s">
        <v>162</v>
      </c>
      <c r="G13" s="255" t="s">
        <v>91</v>
      </c>
      <c r="H13" s="255" t="s">
        <v>102</v>
      </c>
      <c r="I13" s="255" t="s">
        <v>102</v>
      </c>
      <c r="J13" s="255" t="s">
        <v>255</v>
      </c>
      <c r="K13" s="255" t="s">
        <v>186</v>
      </c>
      <c r="L13" s="255" t="s">
        <v>114</v>
      </c>
      <c r="M13" s="255" t="s">
        <v>232</v>
      </c>
      <c r="N13" s="255" t="s">
        <v>230</v>
      </c>
      <c r="O13" s="255" t="s">
        <v>132</v>
      </c>
      <c r="P13" s="256"/>
      <c r="Q13" s="256"/>
      <c r="R13" s="266"/>
      <c r="S13" s="260"/>
      <c r="T13" s="260"/>
      <c r="U13" s="256"/>
      <c r="V13" s="256"/>
      <c r="W13" s="260"/>
      <c r="X13" s="260"/>
      <c r="Y13" s="260"/>
      <c r="Z13" s="256"/>
      <c r="AA13" s="260"/>
      <c r="AB13" s="256"/>
      <c r="AC13" s="256"/>
      <c r="AD13" s="256"/>
      <c r="AE13" s="259"/>
    </row>
    <row r="14" spans="1:31" ht="105" customHeight="1" x14ac:dyDescent="0.25">
      <c r="A14" s="261" t="s">
        <v>70</v>
      </c>
      <c r="B14" s="268" t="s">
        <v>78</v>
      </c>
      <c r="C14" s="268" t="s">
        <v>260</v>
      </c>
      <c r="D14" s="268" t="s">
        <v>81</v>
      </c>
      <c r="E14" s="268" t="s">
        <v>81</v>
      </c>
      <c r="F14" s="268" t="s">
        <v>92</v>
      </c>
      <c r="G14" s="268" t="s">
        <v>92</v>
      </c>
      <c r="H14" s="268" t="s">
        <v>78</v>
      </c>
      <c r="I14" s="268" t="s">
        <v>78</v>
      </c>
      <c r="J14" s="255" t="s">
        <v>78</v>
      </c>
      <c r="K14" s="269" t="s">
        <v>78</v>
      </c>
      <c r="L14" s="255" t="s">
        <v>78</v>
      </c>
      <c r="M14" s="255" t="s">
        <v>78</v>
      </c>
      <c r="N14" s="255" t="s">
        <v>78</v>
      </c>
      <c r="O14" s="258" t="s">
        <v>78</v>
      </c>
      <c r="P14" s="256"/>
      <c r="Q14" s="256"/>
      <c r="R14" s="267"/>
      <c r="S14" s="267"/>
      <c r="T14" s="267"/>
      <c r="U14" s="256"/>
      <c r="V14" s="256"/>
      <c r="W14" s="267"/>
      <c r="X14" s="267"/>
      <c r="Y14" s="267"/>
      <c r="Z14" s="256"/>
      <c r="AA14" s="267"/>
      <c r="AB14" s="256"/>
      <c r="AC14" s="267"/>
      <c r="AD14" s="259"/>
      <c r="AE14" s="259"/>
    </row>
    <row r="15" spans="1:31" ht="75" customHeight="1" x14ac:dyDescent="0.25">
      <c r="A15" s="261" t="s">
        <v>20</v>
      </c>
      <c r="B15" s="255" t="s">
        <v>78</v>
      </c>
      <c r="C15" s="255" t="s">
        <v>71</v>
      </c>
      <c r="D15" s="255" t="s">
        <v>78</v>
      </c>
      <c r="E15" s="255" t="s">
        <v>78</v>
      </c>
      <c r="F15" s="270" t="s">
        <v>254</v>
      </c>
      <c r="G15" s="270" t="s">
        <v>254</v>
      </c>
      <c r="H15" s="268" t="s">
        <v>253</v>
      </c>
      <c r="I15" s="268" t="s">
        <v>253</v>
      </c>
      <c r="J15" s="269" t="s">
        <v>78</v>
      </c>
      <c r="K15" s="269" t="s">
        <v>78</v>
      </c>
      <c r="L15" s="269" t="s">
        <v>78</v>
      </c>
      <c r="M15" s="255" t="s">
        <v>124</v>
      </c>
      <c r="N15" s="255" t="s">
        <v>124</v>
      </c>
      <c r="O15" s="255" t="s">
        <v>78</v>
      </c>
      <c r="P15" s="256"/>
      <c r="Q15" s="267"/>
      <c r="R15" s="260"/>
      <c r="S15" s="267"/>
      <c r="T15" s="267"/>
      <c r="U15" s="267"/>
      <c r="V15" s="267"/>
      <c r="W15" s="267"/>
      <c r="X15" s="267"/>
      <c r="Y15" s="267"/>
      <c r="Z15" s="267"/>
      <c r="AA15" s="267"/>
      <c r="AB15" s="256"/>
      <c r="AC15" s="256"/>
      <c r="AD15" s="256"/>
      <c r="AE15" s="267"/>
    </row>
    <row r="16" spans="1:31" ht="75" customHeight="1" x14ac:dyDescent="0.25">
      <c r="A16" s="271" t="s">
        <v>37</v>
      </c>
      <c r="B16" s="255" t="s">
        <v>78</v>
      </c>
      <c r="C16" s="255" t="s">
        <v>43</v>
      </c>
      <c r="D16" s="255" t="s">
        <v>43</v>
      </c>
      <c r="E16" s="255" t="s">
        <v>43</v>
      </c>
      <c r="F16" s="255" t="s">
        <v>43</v>
      </c>
      <c r="G16" s="255" t="s">
        <v>43</v>
      </c>
      <c r="H16" s="255" t="s">
        <v>43</v>
      </c>
      <c r="I16" s="255" t="s">
        <v>43</v>
      </c>
      <c r="J16" s="255" t="s">
        <v>43</v>
      </c>
      <c r="K16" s="255" t="s">
        <v>220</v>
      </c>
      <c r="L16" s="255" t="s">
        <v>43</v>
      </c>
      <c r="M16" s="255" t="s">
        <v>43</v>
      </c>
      <c r="N16" s="255" t="s">
        <v>43</v>
      </c>
      <c r="O16" s="255" t="s">
        <v>131</v>
      </c>
      <c r="P16" s="256"/>
      <c r="Q16" s="256"/>
      <c r="R16" s="256"/>
      <c r="S16" s="256"/>
      <c r="T16" s="267"/>
      <c r="U16" s="256"/>
      <c r="V16" s="256"/>
      <c r="W16" s="256"/>
      <c r="X16" s="256"/>
      <c r="Y16" s="256"/>
      <c r="Z16" s="256"/>
      <c r="AA16" s="267"/>
      <c r="AB16" s="256"/>
      <c r="AC16" s="256"/>
      <c r="AD16" s="256"/>
      <c r="AE16" s="256"/>
    </row>
    <row r="17" spans="1:31" ht="39.950000000000003" customHeight="1" x14ac:dyDescent="0.35">
      <c r="A17" s="247" t="s">
        <v>14</v>
      </c>
      <c r="B17" s="272"/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3"/>
      <c r="P17" s="274"/>
      <c r="Q17" s="274"/>
      <c r="R17" s="275"/>
      <c r="S17" s="275"/>
      <c r="T17" s="275"/>
      <c r="U17" s="274"/>
      <c r="V17" s="274"/>
      <c r="W17" s="274"/>
      <c r="X17" s="275"/>
      <c r="Y17" s="275"/>
      <c r="Z17" s="274"/>
      <c r="AA17" s="274"/>
      <c r="AB17" s="274"/>
      <c r="AC17" s="274"/>
      <c r="AD17" s="275"/>
      <c r="AE17" s="275"/>
    </row>
    <row r="18" spans="1:31" ht="75" customHeight="1" x14ac:dyDescent="0.25">
      <c r="A18" s="254" t="s">
        <v>22</v>
      </c>
      <c r="B18" s="255" t="s">
        <v>28</v>
      </c>
      <c r="C18" s="255" t="s">
        <v>28</v>
      </c>
      <c r="D18" s="255" t="s">
        <v>28</v>
      </c>
      <c r="E18" s="255" t="s">
        <v>28</v>
      </c>
      <c r="F18" s="255" t="s">
        <v>28</v>
      </c>
      <c r="G18" s="255" t="s">
        <v>28</v>
      </c>
      <c r="H18" s="255" t="s">
        <v>28</v>
      </c>
      <c r="I18" s="255" t="s">
        <v>28</v>
      </c>
      <c r="J18" s="255" t="s">
        <v>28</v>
      </c>
      <c r="K18" s="255" t="s">
        <v>160</v>
      </c>
      <c r="L18" s="255" t="s">
        <v>28</v>
      </c>
      <c r="M18" s="255" t="s">
        <v>28</v>
      </c>
      <c r="N18" s="255" t="s">
        <v>28</v>
      </c>
      <c r="O18" s="255" t="s">
        <v>28</v>
      </c>
      <c r="P18" s="256"/>
      <c r="Q18" s="256"/>
      <c r="R18" s="256"/>
      <c r="S18" s="256"/>
      <c r="T18" s="256"/>
      <c r="U18" s="256"/>
      <c r="V18" s="256"/>
      <c r="W18" s="256"/>
      <c r="X18" s="256"/>
      <c r="Y18" s="256"/>
      <c r="Z18" s="256"/>
      <c r="AA18" s="256"/>
      <c r="AB18" s="256"/>
      <c r="AC18" s="256"/>
      <c r="AD18" s="256"/>
      <c r="AE18" s="256"/>
    </row>
    <row r="19" spans="1:31" ht="75" customHeight="1" x14ac:dyDescent="0.25">
      <c r="A19" s="276" t="s">
        <v>23</v>
      </c>
      <c r="B19" s="255" t="s">
        <v>29</v>
      </c>
      <c r="C19" s="255" t="s">
        <v>30</v>
      </c>
      <c r="D19" s="255" t="s">
        <v>29</v>
      </c>
      <c r="E19" s="255" t="s">
        <v>82</v>
      </c>
      <c r="F19" s="255" t="s">
        <v>29</v>
      </c>
      <c r="G19" s="255" t="s">
        <v>82</v>
      </c>
      <c r="H19" s="255" t="s">
        <v>29</v>
      </c>
      <c r="I19" s="255" t="s">
        <v>82</v>
      </c>
      <c r="J19" s="255" t="s">
        <v>29</v>
      </c>
      <c r="K19" s="255" t="s">
        <v>29</v>
      </c>
      <c r="L19" s="255" t="s">
        <v>82</v>
      </c>
      <c r="M19" s="255" t="s">
        <v>30</v>
      </c>
      <c r="N19" s="255" t="s">
        <v>82</v>
      </c>
      <c r="O19" s="255" t="s">
        <v>82</v>
      </c>
      <c r="P19" s="256"/>
      <c r="Q19" s="256"/>
      <c r="R19" s="260"/>
      <c r="S19" s="260"/>
      <c r="T19" s="266"/>
      <c r="U19" s="256"/>
      <c r="V19" s="256"/>
      <c r="W19" s="260"/>
      <c r="X19" s="260"/>
      <c r="Y19" s="260"/>
      <c r="Z19" s="256"/>
      <c r="AA19" s="260"/>
      <c r="AB19" s="256"/>
      <c r="AC19" s="256"/>
      <c r="AD19" s="256"/>
      <c r="AE19" s="256"/>
    </row>
    <row r="20" spans="1:31" ht="75" customHeight="1" x14ac:dyDescent="0.25">
      <c r="A20" s="257" t="s">
        <v>33</v>
      </c>
      <c r="B20" s="255" t="s">
        <v>34</v>
      </c>
      <c r="C20" s="255" t="s">
        <v>34</v>
      </c>
      <c r="D20" s="255" t="s">
        <v>83</v>
      </c>
      <c r="E20" s="255" t="s">
        <v>83</v>
      </c>
      <c r="F20" s="255" t="s">
        <v>93</v>
      </c>
      <c r="G20" s="255" t="s">
        <v>93</v>
      </c>
      <c r="H20" s="255" t="s">
        <v>83</v>
      </c>
      <c r="I20" s="255" t="s">
        <v>83</v>
      </c>
      <c r="J20" s="255" t="s">
        <v>36</v>
      </c>
      <c r="K20" s="255" t="s">
        <v>78</v>
      </c>
      <c r="L20" s="255" t="s">
        <v>35</v>
      </c>
      <c r="M20" s="255" t="s">
        <v>48</v>
      </c>
      <c r="N20" s="255" t="s">
        <v>48</v>
      </c>
      <c r="O20" s="255" t="s">
        <v>131</v>
      </c>
      <c r="P20" s="256"/>
      <c r="Q20" s="256"/>
      <c r="R20" s="260"/>
      <c r="S20" s="260"/>
      <c r="T20" s="266"/>
      <c r="U20" s="256"/>
      <c r="V20" s="256"/>
      <c r="W20" s="260"/>
      <c r="X20" s="260"/>
      <c r="Y20" s="260"/>
      <c r="Z20" s="256"/>
      <c r="AA20" s="260"/>
      <c r="AB20" s="256"/>
      <c r="AC20" s="256"/>
      <c r="AD20" s="256"/>
      <c r="AE20" s="256"/>
    </row>
    <row r="21" spans="1:31" ht="75" customHeight="1" x14ac:dyDescent="0.25">
      <c r="A21" s="257" t="s">
        <v>24</v>
      </c>
      <c r="B21" s="255" t="s">
        <v>238</v>
      </c>
      <c r="C21" s="255" t="s">
        <v>72</v>
      </c>
      <c r="D21" s="255" t="s">
        <v>172</v>
      </c>
      <c r="E21" s="255" t="s">
        <v>84</v>
      </c>
      <c r="F21" s="255" t="s">
        <v>94</v>
      </c>
      <c r="G21" s="255" t="s">
        <v>94</v>
      </c>
      <c r="H21" s="255" t="s">
        <v>115</v>
      </c>
      <c r="I21" s="262" t="s">
        <v>103</v>
      </c>
      <c r="J21" s="255" t="s">
        <v>78</v>
      </c>
      <c r="K21" s="255" t="s">
        <v>187</v>
      </c>
      <c r="L21" s="255" t="s">
        <v>115</v>
      </c>
      <c r="M21" s="255" t="s">
        <v>125</v>
      </c>
      <c r="N21" s="255" t="s">
        <v>125</v>
      </c>
      <c r="O21" s="255" t="s">
        <v>133</v>
      </c>
      <c r="P21" s="256"/>
      <c r="Q21" s="256"/>
      <c r="R21" s="260"/>
      <c r="S21" s="260"/>
      <c r="T21" s="260"/>
      <c r="U21" s="256"/>
      <c r="V21" s="256"/>
      <c r="W21" s="260"/>
      <c r="X21" s="260"/>
      <c r="Y21" s="260"/>
      <c r="Z21" s="256"/>
      <c r="AA21" s="260"/>
      <c r="AB21" s="256"/>
      <c r="AC21" s="256"/>
      <c r="AD21" s="256"/>
      <c r="AE21" s="256"/>
    </row>
    <row r="22" spans="1:31" ht="75" customHeight="1" x14ac:dyDescent="0.25">
      <c r="A22" s="257" t="s">
        <v>46</v>
      </c>
      <c r="B22" s="255" t="s">
        <v>78</v>
      </c>
      <c r="C22" s="255" t="s">
        <v>73</v>
      </c>
      <c r="D22" s="255" t="s">
        <v>78</v>
      </c>
      <c r="E22" s="255" t="s">
        <v>78</v>
      </c>
      <c r="F22" s="255" t="s">
        <v>78</v>
      </c>
      <c r="G22" s="269" t="s">
        <v>78</v>
      </c>
      <c r="H22" s="269" t="s">
        <v>78</v>
      </c>
      <c r="I22" s="269" t="s">
        <v>78</v>
      </c>
      <c r="J22" s="269" t="s">
        <v>78</v>
      </c>
      <c r="K22" s="269" t="s">
        <v>78</v>
      </c>
      <c r="L22" s="270" t="s">
        <v>116</v>
      </c>
      <c r="M22" s="270" t="s">
        <v>78</v>
      </c>
      <c r="N22" s="269" t="s">
        <v>78</v>
      </c>
      <c r="O22" s="269" t="s">
        <v>78</v>
      </c>
      <c r="P22" s="277"/>
      <c r="Q22" s="277"/>
      <c r="R22" s="256"/>
      <c r="S22" s="277"/>
      <c r="T22" s="267"/>
      <c r="U22" s="277"/>
      <c r="V22" s="277"/>
      <c r="W22" s="267"/>
      <c r="X22" s="267"/>
      <c r="Y22" s="267"/>
      <c r="Z22" s="277"/>
      <c r="AA22" s="267"/>
      <c r="AB22" s="277"/>
      <c r="AC22" s="277"/>
      <c r="AD22" s="256"/>
      <c r="AE22" s="277"/>
    </row>
    <row r="23" spans="1:31" ht="39.950000000000003" customHeight="1" x14ac:dyDescent="0.35">
      <c r="A23" s="247" t="s">
        <v>15</v>
      </c>
      <c r="B23" s="272"/>
      <c r="C23" s="272"/>
      <c r="D23" s="272"/>
      <c r="E23" s="272"/>
      <c r="F23" s="272"/>
      <c r="G23" s="272"/>
      <c r="H23" s="272"/>
      <c r="I23" s="278"/>
      <c r="J23" s="272"/>
      <c r="K23" s="272"/>
      <c r="L23" s="272"/>
      <c r="M23" s="272"/>
      <c r="N23" s="272"/>
      <c r="O23" s="273"/>
      <c r="P23" s="274"/>
      <c r="Q23" s="279"/>
      <c r="R23" s="275"/>
      <c r="S23" s="275"/>
      <c r="T23" s="275"/>
      <c r="U23" s="274"/>
      <c r="V23" s="274"/>
      <c r="W23" s="275"/>
      <c r="X23" s="275"/>
      <c r="Y23" s="275"/>
      <c r="Z23" s="274"/>
      <c r="AA23" s="275"/>
      <c r="AB23" s="274"/>
      <c r="AC23" s="274"/>
      <c r="AD23" s="275"/>
      <c r="AE23" s="275"/>
    </row>
    <row r="24" spans="1:31" ht="60" customHeight="1" x14ac:dyDescent="0.25">
      <c r="A24" s="276" t="s">
        <v>25</v>
      </c>
      <c r="B24" s="255" t="s">
        <v>163</v>
      </c>
      <c r="C24" s="255" t="s">
        <v>74</v>
      </c>
      <c r="D24" s="255" t="s">
        <v>134</v>
      </c>
      <c r="E24" s="255" t="s">
        <v>74</v>
      </c>
      <c r="F24" s="255" t="s">
        <v>74</v>
      </c>
      <c r="G24" s="255" t="s">
        <v>74</v>
      </c>
      <c r="H24" s="255" t="s">
        <v>74</v>
      </c>
      <c r="I24" s="255" t="s">
        <v>74</v>
      </c>
      <c r="J24" s="255" t="s">
        <v>74</v>
      </c>
      <c r="K24" s="255" t="s">
        <v>134</v>
      </c>
      <c r="L24" s="255" t="s">
        <v>74</v>
      </c>
      <c r="M24" s="255" t="s">
        <v>134</v>
      </c>
      <c r="N24" s="255" t="s">
        <v>74</v>
      </c>
      <c r="O24" s="255" t="s">
        <v>134</v>
      </c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  <c r="AA24" s="256"/>
      <c r="AB24" s="256"/>
      <c r="AC24" s="256"/>
      <c r="AD24" s="256"/>
      <c r="AE24" s="256"/>
    </row>
    <row r="25" spans="1:31" ht="60" customHeight="1" x14ac:dyDescent="0.25">
      <c r="A25" s="280" t="s">
        <v>38</v>
      </c>
      <c r="B25" s="258">
        <v>1</v>
      </c>
      <c r="C25" s="258">
        <v>1</v>
      </c>
      <c r="D25" s="258">
        <v>1</v>
      </c>
      <c r="E25" s="258">
        <v>1</v>
      </c>
      <c r="F25" s="258">
        <v>1</v>
      </c>
      <c r="G25" s="258">
        <v>1</v>
      </c>
      <c r="H25" s="258">
        <v>1</v>
      </c>
      <c r="I25" s="258">
        <v>1</v>
      </c>
      <c r="J25" s="258">
        <v>1</v>
      </c>
      <c r="K25" s="258">
        <v>1</v>
      </c>
      <c r="L25" s="258">
        <v>1</v>
      </c>
      <c r="M25" s="258">
        <v>1</v>
      </c>
      <c r="N25" s="258">
        <v>1</v>
      </c>
      <c r="O25" s="258">
        <v>1</v>
      </c>
      <c r="P25" s="256"/>
      <c r="Q25" s="256"/>
      <c r="R25" s="259"/>
      <c r="S25" s="259"/>
      <c r="T25" s="259"/>
      <c r="U25" s="256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</row>
    <row r="26" spans="1:31" ht="140.1" customHeight="1" x14ac:dyDescent="0.25">
      <c r="A26" s="280" t="s">
        <v>39</v>
      </c>
      <c r="B26" s="255" t="s">
        <v>164</v>
      </c>
      <c r="C26" s="255">
        <v>0.85</v>
      </c>
      <c r="D26" s="255" t="s">
        <v>173</v>
      </c>
      <c r="E26" s="255" t="s">
        <v>247</v>
      </c>
      <c r="F26" s="255" t="s">
        <v>179</v>
      </c>
      <c r="G26" s="255" t="s">
        <v>95</v>
      </c>
      <c r="H26" s="255" t="s">
        <v>104</v>
      </c>
      <c r="I26" s="255" t="s">
        <v>104</v>
      </c>
      <c r="J26" s="255" t="s">
        <v>110</v>
      </c>
      <c r="K26" s="255" t="s">
        <v>188</v>
      </c>
      <c r="L26" s="255" t="s">
        <v>117</v>
      </c>
      <c r="M26" s="255" t="s">
        <v>191</v>
      </c>
      <c r="N26" s="255" t="s">
        <v>126</v>
      </c>
      <c r="O26" s="255" t="s">
        <v>135</v>
      </c>
      <c r="P26" s="256"/>
      <c r="Q26" s="256"/>
      <c r="R26" s="256"/>
      <c r="S26" s="266"/>
      <c r="T26" s="266"/>
      <c r="U26" s="256"/>
      <c r="V26" s="256"/>
      <c r="W26" s="260"/>
      <c r="X26" s="266"/>
      <c r="Y26" s="266"/>
      <c r="Z26" s="256"/>
      <c r="AA26" s="260"/>
      <c r="AB26" s="256"/>
      <c r="AC26" s="256"/>
      <c r="AD26" s="256"/>
      <c r="AE26" s="256"/>
    </row>
    <row r="27" spans="1:31" ht="140.1" customHeight="1" x14ac:dyDescent="0.25">
      <c r="A27" s="271" t="s">
        <v>3</v>
      </c>
      <c r="B27" s="255" t="s">
        <v>165</v>
      </c>
      <c r="C27" s="255" t="s">
        <v>85</v>
      </c>
      <c r="D27" s="255" t="s">
        <v>174</v>
      </c>
      <c r="E27" s="255" t="s">
        <v>97</v>
      </c>
      <c r="F27" s="255" t="s">
        <v>178</v>
      </c>
      <c r="G27" s="255" t="s">
        <v>96</v>
      </c>
      <c r="H27" s="255" t="s">
        <v>105</v>
      </c>
      <c r="I27" s="255" t="s">
        <v>105</v>
      </c>
      <c r="J27" s="255" t="s">
        <v>111</v>
      </c>
      <c r="K27" s="255" t="s">
        <v>178</v>
      </c>
      <c r="L27" s="255" t="s">
        <v>105</v>
      </c>
      <c r="M27" s="255" t="s">
        <v>192</v>
      </c>
      <c r="N27" s="255" t="s">
        <v>127</v>
      </c>
      <c r="O27" s="255" t="s">
        <v>136</v>
      </c>
      <c r="P27" s="256"/>
      <c r="Q27" s="256"/>
      <c r="R27" s="266"/>
      <c r="S27" s="256"/>
      <c r="T27" s="256"/>
      <c r="U27" s="256"/>
      <c r="V27" s="256"/>
      <c r="W27" s="266"/>
      <c r="X27" s="266"/>
      <c r="Y27" s="266"/>
      <c r="Z27" s="256"/>
      <c r="AA27" s="267"/>
      <c r="AB27" s="256"/>
      <c r="AC27" s="256"/>
      <c r="AD27" s="256"/>
      <c r="AE27" s="256"/>
    </row>
    <row r="28" spans="1:31" ht="39.950000000000003" customHeight="1" x14ac:dyDescent="0.35">
      <c r="A28" s="247" t="s">
        <v>2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3"/>
      <c r="P28" s="274"/>
      <c r="Q28" s="274"/>
      <c r="R28" s="275"/>
      <c r="S28" s="275"/>
      <c r="T28" s="275"/>
      <c r="U28" s="274"/>
      <c r="V28" s="274"/>
      <c r="W28" s="274"/>
      <c r="X28" s="275"/>
      <c r="Y28" s="275"/>
      <c r="Z28" s="274"/>
      <c r="AA28" s="274"/>
      <c r="AB28" s="274"/>
      <c r="AC28" s="274"/>
      <c r="AD28" s="275"/>
      <c r="AE28" s="275"/>
    </row>
    <row r="29" spans="1:31" ht="75" customHeight="1" x14ac:dyDescent="0.25">
      <c r="A29" s="254" t="s">
        <v>40</v>
      </c>
      <c r="B29" s="255" t="s">
        <v>166</v>
      </c>
      <c r="C29" s="255" t="s">
        <v>262</v>
      </c>
      <c r="D29" s="255" t="s">
        <v>175</v>
      </c>
      <c r="E29" s="255" t="s">
        <v>86</v>
      </c>
      <c r="F29" s="255" t="s">
        <v>98</v>
      </c>
      <c r="G29" s="255" t="s">
        <v>98</v>
      </c>
      <c r="H29" s="263" t="s">
        <v>106</v>
      </c>
      <c r="I29" s="263" t="s">
        <v>106</v>
      </c>
      <c r="J29" s="263" t="s">
        <v>106</v>
      </c>
      <c r="K29" s="255" t="s">
        <v>118</v>
      </c>
      <c r="L29" s="255" t="s">
        <v>118</v>
      </c>
      <c r="M29" s="255" t="s">
        <v>193</v>
      </c>
      <c r="N29" s="255" t="s">
        <v>128</v>
      </c>
      <c r="O29" s="255" t="s">
        <v>194</v>
      </c>
      <c r="P29" s="256"/>
      <c r="Q29" s="256"/>
      <c r="R29" s="267"/>
      <c r="S29" s="256"/>
      <c r="T29" s="260"/>
      <c r="U29" s="256"/>
      <c r="V29" s="256"/>
      <c r="W29" s="277"/>
      <c r="X29" s="260"/>
      <c r="Y29" s="260"/>
      <c r="Z29" s="256"/>
      <c r="AA29" s="256"/>
      <c r="AB29" s="256"/>
      <c r="AC29" s="256"/>
      <c r="AD29" s="256"/>
      <c r="AE29" s="256"/>
    </row>
    <row r="30" spans="1:31" ht="75" customHeight="1" x14ac:dyDescent="0.25">
      <c r="A30" s="280" t="s">
        <v>41</v>
      </c>
      <c r="B30" s="255" t="s">
        <v>167</v>
      </c>
      <c r="C30" s="255" t="s">
        <v>75</v>
      </c>
      <c r="D30" s="255" t="s">
        <v>87</v>
      </c>
      <c r="E30" s="255" t="s">
        <v>87</v>
      </c>
      <c r="F30" s="255" t="s">
        <v>87</v>
      </c>
      <c r="G30" s="255" t="s">
        <v>87</v>
      </c>
      <c r="H30" s="269" t="s">
        <v>87</v>
      </c>
      <c r="I30" s="269" t="s">
        <v>87</v>
      </c>
      <c r="J30" s="269" t="s">
        <v>87</v>
      </c>
      <c r="K30" s="255" t="s">
        <v>87</v>
      </c>
      <c r="L30" s="255" t="s">
        <v>87</v>
      </c>
      <c r="M30" s="255" t="s">
        <v>87</v>
      </c>
      <c r="N30" s="255" t="s">
        <v>87</v>
      </c>
      <c r="O30" s="255" t="s">
        <v>87</v>
      </c>
      <c r="P30" s="277"/>
      <c r="Q30" s="277"/>
      <c r="R30" s="267"/>
      <c r="S30" s="277"/>
      <c r="T30" s="260"/>
      <c r="U30" s="277"/>
      <c r="V30" s="256"/>
      <c r="W30" s="256"/>
      <c r="X30" s="277"/>
      <c r="Y30" s="277"/>
      <c r="Z30" s="277"/>
      <c r="AA30" s="267"/>
      <c r="AB30" s="277"/>
      <c r="AC30" s="256"/>
      <c r="AD30" s="277"/>
      <c r="AE30" s="277"/>
    </row>
    <row r="31" spans="1:31" ht="75" customHeight="1" x14ac:dyDescent="0.25">
      <c r="A31" s="280" t="s">
        <v>27</v>
      </c>
      <c r="B31" s="255" t="s">
        <v>78</v>
      </c>
      <c r="C31" s="255" t="s">
        <v>228</v>
      </c>
      <c r="D31" s="255" t="s">
        <v>78</v>
      </c>
      <c r="E31" s="255" t="s">
        <v>78</v>
      </c>
      <c r="F31" s="269" t="s">
        <v>32</v>
      </c>
      <c r="G31" s="269" t="s">
        <v>32</v>
      </c>
      <c r="H31" s="269" t="s">
        <v>32</v>
      </c>
      <c r="I31" s="269" t="s">
        <v>32</v>
      </c>
      <c r="J31" s="269" t="s">
        <v>78</v>
      </c>
      <c r="K31" s="269" t="s">
        <v>78</v>
      </c>
      <c r="L31" s="255" t="s">
        <v>119</v>
      </c>
      <c r="M31" s="269" t="s">
        <v>78</v>
      </c>
      <c r="N31" s="269" t="s">
        <v>78</v>
      </c>
      <c r="O31" s="269" t="s">
        <v>78</v>
      </c>
      <c r="P31" s="277"/>
      <c r="Q31" s="277"/>
      <c r="R31" s="267"/>
      <c r="S31" s="277"/>
      <c r="T31" s="260"/>
      <c r="U31" s="277"/>
      <c r="V31" s="256"/>
      <c r="W31" s="256"/>
      <c r="X31" s="277"/>
      <c r="Y31" s="277"/>
      <c r="Z31" s="277"/>
      <c r="AA31" s="267"/>
      <c r="AB31" s="277"/>
      <c r="AC31" s="256"/>
      <c r="AD31" s="277"/>
      <c r="AE31" s="277"/>
    </row>
    <row r="32" spans="1:31" ht="75" customHeight="1" x14ac:dyDescent="0.25">
      <c r="A32" s="280" t="s">
        <v>26</v>
      </c>
      <c r="B32" s="255" t="s">
        <v>217</v>
      </c>
      <c r="C32" s="255" t="s">
        <v>76</v>
      </c>
      <c r="D32" s="255" t="s">
        <v>217</v>
      </c>
      <c r="E32" s="255" t="s">
        <v>256</v>
      </c>
      <c r="F32" s="255" t="s">
        <v>217</v>
      </c>
      <c r="G32" s="255" t="s">
        <v>217</v>
      </c>
      <c r="H32" s="255" t="s">
        <v>221</v>
      </c>
      <c r="I32" s="255" t="s">
        <v>99</v>
      </c>
      <c r="J32" s="255" t="s">
        <v>31</v>
      </c>
      <c r="K32" s="255" t="s">
        <v>217</v>
      </c>
      <c r="L32" s="255" t="s">
        <v>257</v>
      </c>
      <c r="M32" s="255" t="s">
        <v>217</v>
      </c>
      <c r="N32" s="255" t="s">
        <v>129</v>
      </c>
      <c r="O32" s="255" t="s">
        <v>137</v>
      </c>
      <c r="P32" s="256"/>
      <c r="Q32" s="256"/>
      <c r="R32" s="256"/>
      <c r="S32" s="256"/>
      <c r="T32" s="260"/>
      <c r="U32" s="256"/>
      <c r="V32" s="256"/>
      <c r="W32" s="266"/>
      <c r="X32" s="260"/>
      <c r="Y32" s="260"/>
      <c r="Z32" s="256"/>
      <c r="AA32" s="260"/>
      <c r="AB32" s="256"/>
      <c r="AC32" s="256"/>
      <c r="AD32" s="256"/>
      <c r="AE32" s="256"/>
    </row>
    <row r="33" spans="1:31" x14ac:dyDescent="0.25">
      <c r="A33" s="240"/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2"/>
      <c r="AC33" s="189"/>
      <c r="AD33" s="189"/>
      <c r="AE33" s="189"/>
    </row>
    <row r="34" spans="1:31" x14ac:dyDescent="0.25">
      <c r="A34" s="283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4"/>
      <c r="V34" s="283"/>
      <c r="W34" s="283"/>
      <c r="X34" s="283"/>
      <c r="Y34" s="283"/>
      <c r="Z34" s="189"/>
      <c r="AA34" s="189"/>
      <c r="AB34" s="189"/>
      <c r="AC34" s="189"/>
      <c r="AD34" s="189"/>
      <c r="AE34" s="189"/>
    </row>
    <row r="35" spans="1:31" x14ac:dyDescent="0.25">
      <c r="A35" s="283"/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4"/>
      <c r="V35" s="283"/>
      <c r="W35" s="283"/>
      <c r="X35" s="283"/>
      <c r="Y35" s="283"/>
      <c r="Z35" s="189"/>
      <c r="AA35" s="189"/>
      <c r="AB35" s="189"/>
      <c r="AC35" s="189"/>
      <c r="AD35" s="189"/>
      <c r="AE35" s="189"/>
    </row>
    <row r="36" spans="1:31" x14ac:dyDescent="0.25">
      <c r="A36" s="283"/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3"/>
      <c r="V36" s="283"/>
      <c r="W36" s="283"/>
      <c r="X36" s="283"/>
      <c r="Y36" s="283"/>
      <c r="Z36" s="189"/>
      <c r="AA36" s="189"/>
      <c r="AB36" s="189"/>
      <c r="AC36" s="189"/>
      <c r="AD36" s="189"/>
      <c r="AE36" s="189"/>
    </row>
    <row r="37" spans="1:31" x14ac:dyDescent="0.25">
      <c r="A37" s="189"/>
      <c r="B37" s="282"/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 x14ac:dyDescent="0.25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 x14ac:dyDescent="0.25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 x14ac:dyDescent="0.25">
      <c r="A40" s="189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 x14ac:dyDescent="0.25">
      <c r="A41" s="189"/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 x14ac:dyDescent="0.25">
      <c r="A42" s="189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 x14ac:dyDescent="0.25">
      <c r="A43" s="189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 x14ac:dyDescent="0.25">
      <c r="A44" s="189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 x14ac:dyDescent="0.25">
      <c r="A45" s="189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 x14ac:dyDescent="0.25">
      <c r="A46" s="189"/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 x14ac:dyDescent="0.25">
      <c r="A47" s="189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 x14ac:dyDescent="0.25">
      <c r="A48" s="189"/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 x14ac:dyDescent="0.25">
      <c r="A49" s="189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 x14ac:dyDescent="0.25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 x14ac:dyDescent="0.25">
      <c r="A51" s="189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 x14ac:dyDescent="0.25">
      <c r="A52" s="189"/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 x14ac:dyDescent="0.25">
      <c r="A53" s="189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 x14ac:dyDescent="0.25">
      <c r="A54" s="189"/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 x14ac:dyDescent="0.25">
      <c r="A55" s="189"/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 x14ac:dyDescent="0.25">
      <c r="A56" s="189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 x14ac:dyDescent="0.25">
      <c r="A57" s="189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 x14ac:dyDescent="0.25">
      <c r="A58" s="189"/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 x14ac:dyDescent="0.25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 x14ac:dyDescent="0.25">
      <c r="A60" s="189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 x14ac:dyDescent="0.25">
      <c r="A61" s="189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 x14ac:dyDescent="0.25">
      <c r="A62" s="189"/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 x14ac:dyDescent="0.25">
      <c r="A63" s="189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 x14ac:dyDescent="0.25">
      <c r="A64" s="189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 x14ac:dyDescent="0.25">
      <c r="A65" s="189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 x14ac:dyDescent="0.25">
      <c r="A66" s="189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 x14ac:dyDescent="0.25">
      <c r="A67" s="189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 x14ac:dyDescent="0.25">
      <c r="A68" s="189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 x14ac:dyDescent="0.25">
      <c r="A69" s="189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0" spans="1:31" x14ac:dyDescent="0.25">
      <c r="A70" s="189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</row>
    <row r="71" spans="1:31" x14ac:dyDescent="0.25">
      <c r="A71" s="189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</row>
    <row r="72" spans="1:31" x14ac:dyDescent="0.25">
      <c r="A72" s="189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  <c r="AB72" s="189"/>
      <c r="AC72" s="189"/>
      <c r="AD72" s="189"/>
      <c r="AE72" s="189"/>
    </row>
    <row r="73" spans="1:31" x14ac:dyDescent="0.25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</row>
    <row r="74" spans="1:31" x14ac:dyDescent="0.25">
      <c r="A74" s="189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</row>
    <row r="75" spans="1:31" x14ac:dyDescent="0.25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</row>
    <row r="76" spans="1:31" x14ac:dyDescent="0.25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</row>
    <row r="77" spans="1:31" x14ac:dyDescent="0.25">
      <c r="A77" s="189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</row>
    <row r="78" spans="1:31" x14ac:dyDescent="0.25">
      <c r="A78" s="189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</row>
  </sheetData>
  <sheetProtection algorithmName="SHA-512" hashValue="pxjxBAy3Yn81r3HFQv10yx9VO9vOzmGnvTqmUjrlTF1sqLo+rbb4Fvd/XOK9yfeYMyP+Qw8to1vSqzWcjQBtMg==" saltValue="u7c+UluWdB2xyCaU1u0ypw==" spinCount="100000" sheet="1" objects="1" scenarios="1"/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4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0" sqref="L10"/>
    </sheetView>
  </sheetViews>
  <sheetFormatPr baseColWidth="10" defaultRowHeight="15" x14ac:dyDescent="0.25"/>
  <cols>
    <col min="1" max="1" width="20.7109375" customWidth="1"/>
    <col min="2" max="2" width="45.42578125" customWidth="1"/>
    <col min="3" max="41" width="50.7109375" customWidth="1"/>
  </cols>
  <sheetData>
    <row r="1" spans="1:41" ht="37.5" x14ac:dyDescent="0.25">
      <c r="A1" s="13" t="s">
        <v>1</v>
      </c>
      <c r="B1" s="13" t="s">
        <v>195</v>
      </c>
      <c r="C1" s="13" t="s">
        <v>67</v>
      </c>
      <c r="D1" s="13" t="s">
        <v>168</v>
      </c>
      <c r="E1" s="13" t="s">
        <v>77</v>
      </c>
      <c r="F1" s="13" t="s">
        <v>196</v>
      </c>
      <c r="G1" s="13" t="s">
        <v>156</v>
      </c>
      <c r="H1" s="13" t="s">
        <v>180</v>
      </c>
      <c r="I1" s="41" t="s">
        <v>139</v>
      </c>
      <c r="J1" s="13" t="s">
        <v>107</v>
      </c>
      <c r="K1" s="73" t="s">
        <v>183</v>
      </c>
      <c r="L1" s="71" t="s">
        <v>112</v>
      </c>
      <c r="M1" s="71" t="s">
        <v>197</v>
      </c>
      <c r="N1" s="14" t="s">
        <v>120</v>
      </c>
      <c r="O1" s="14" t="s">
        <v>157</v>
      </c>
      <c r="P1" s="14"/>
      <c r="Q1" s="14"/>
      <c r="R1" s="41"/>
      <c r="S1" s="41"/>
      <c r="T1" s="41"/>
      <c r="U1" s="14"/>
      <c r="V1" s="14"/>
      <c r="W1" s="41"/>
      <c r="X1" s="41"/>
      <c r="Y1" s="41"/>
      <c r="Z1" s="14"/>
      <c r="AA1" s="41"/>
      <c r="AB1" s="14"/>
      <c r="AC1" s="14"/>
      <c r="AD1" s="14"/>
      <c r="AE1" s="14"/>
      <c r="AF1" s="69"/>
      <c r="AG1" s="67"/>
      <c r="AH1" s="67"/>
      <c r="AI1" s="67"/>
      <c r="AJ1" s="67"/>
      <c r="AK1" s="67"/>
      <c r="AL1" s="67"/>
      <c r="AM1" s="67"/>
      <c r="AN1" s="67"/>
      <c r="AO1" s="68"/>
    </row>
    <row r="2" spans="1:41" x14ac:dyDescent="0.25">
      <c r="A2" s="18"/>
      <c r="B2" s="18"/>
      <c r="C2" s="4"/>
      <c r="D2" s="4"/>
      <c r="E2" s="4"/>
      <c r="F2" s="4"/>
      <c r="G2" s="4"/>
      <c r="H2" s="4"/>
      <c r="J2" s="4"/>
      <c r="K2" s="4"/>
      <c r="L2" s="4"/>
      <c r="M2" s="4"/>
      <c r="N2" s="4"/>
      <c r="O2" s="5"/>
      <c r="P2" s="5"/>
      <c r="Q2" s="5"/>
      <c r="S2" s="140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5"/>
      <c r="AG2" s="65"/>
      <c r="AH2" s="65"/>
      <c r="AI2" s="65"/>
      <c r="AJ2" s="65"/>
      <c r="AK2" s="65"/>
      <c r="AL2" s="65"/>
      <c r="AM2" s="65"/>
      <c r="AN2" s="65"/>
      <c r="AO2" s="65"/>
    </row>
    <row r="3" spans="1:41" s="11" customFormat="1" x14ac:dyDescent="0.25">
      <c r="A3" s="19" t="s">
        <v>11</v>
      </c>
      <c r="B3" s="19">
        <v>1</v>
      </c>
      <c r="C3" s="11">
        <v>2</v>
      </c>
      <c r="D3" s="19">
        <v>3</v>
      </c>
      <c r="E3" s="11">
        <v>4</v>
      </c>
      <c r="F3" s="19">
        <v>5</v>
      </c>
      <c r="G3" s="11">
        <v>6</v>
      </c>
      <c r="H3" s="19">
        <v>7</v>
      </c>
      <c r="I3" s="11">
        <v>8</v>
      </c>
      <c r="J3" s="19">
        <v>9</v>
      </c>
      <c r="K3" s="11">
        <v>10</v>
      </c>
      <c r="L3" s="19">
        <v>11</v>
      </c>
      <c r="M3" s="11">
        <v>12</v>
      </c>
      <c r="N3" s="19">
        <v>13</v>
      </c>
      <c r="O3" s="19">
        <v>14</v>
      </c>
      <c r="P3" s="11">
        <v>10</v>
      </c>
      <c r="Q3" s="11">
        <v>11</v>
      </c>
      <c r="R3" s="11">
        <v>12</v>
      </c>
      <c r="S3" s="11">
        <v>13</v>
      </c>
      <c r="T3" s="11">
        <v>14</v>
      </c>
      <c r="U3" s="11">
        <v>15</v>
      </c>
      <c r="V3" s="11">
        <v>16</v>
      </c>
      <c r="W3" s="11">
        <v>17</v>
      </c>
      <c r="X3" s="11">
        <v>18</v>
      </c>
      <c r="Y3" s="11">
        <v>19</v>
      </c>
      <c r="Z3" s="11">
        <v>20</v>
      </c>
      <c r="AA3" s="11">
        <v>21</v>
      </c>
      <c r="AB3" s="11">
        <v>22</v>
      </c>
      <c r="AC3" s="11">
        <v>23</v>
      </c>
      <c r="AD3" s="11">
        <v>24</v>
      </c>
      <c r="AE3" s="11">
        <v>25</v>
      </c>
      <c r="AF3" s="66"/>
      <c r="AG3" s="66"/>
      <c r="AH3" s="66"/>
      <c r="AI3" s="66"/>
      <c r="AJ3" s="66"/>
      <c r="AK3" s="66"/>
      <c r="AL3" s="66"/>
      <c r="AM3" s="66"/>
      <c r="AN3" s="66"/>
      <c r="AO3" s="66"/>
    </row>
    <row r="4" spans="1:41" s="12" customFormat="1" x14ac:dyDescent="0.25">
      <c r="A4" s="20"/>
      <c r="B4" s="157" t="s">
        <v>222</v>
      </c>
      <c r="C4" s="157" t="s">
        <v>222</v>
      </c>
      <c r="D4" s="157" t="s">
        <v>222</v>
      </c>
      <c r="E4" s="176" t="s">
        <v>239</v>
      </c>
      <c r="F4" s="157" t="s">
        <v>240</v>
      </c>
      <c r="G4" s="157" t="s">
        <v>240</v>
      </c>
      <c r="H4" s="176" t="s">
        <v>239</v>
      </c>
      <c r="I4" s="176" t="s">
        <v>239</v>
      </c>
      <c r="J4" s="177" t="s">
        <v>239</v>
      </c>
      <c r="K4" s="158" t="s">
        <v>222</v>
      </c>
      <c r="L4" s="158" t="s">
        <v>222</v>
      </c>
      <c r="M4" s="178" t="s">
        <v>242</v>
      </c>
      <c r="N4" s="178" t="s">
        <v>242</v>
      </c>
      <c r="O4" s="176" t="s">
        <v>239</v>
      </c>
      <c r="P4" s="139"/>
      <c r="Q4" s="139"/>
      <c r="R4" s="139"/>
      <c r="S4" s="140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G4" s="50"/>
      <c r="AN4" s="50"/>
    </row>
    <row r="5" spans="1:41" x14ac:dyDescent="0.25">
      <c r="A5" s="21">
        <v>0</v>
      </c>
      <c r="B5" s="173">
        <v>137</v>
      </c>
      <c r="C5" s="167">
        <v>159.74</v>
      </c>
      <c r="D5" s="167">
        <v>158.76</v>
      </c>
      <c r="E5" s="175">
        <v>198.13</v>
      </c>
      <c r="F5" s="175">
        <v>190.12</v>
      </c>
      <c r="G5" s="167">
        <v>205.37</v>
      </c>
      <c r="H5" s="167">
        <v>117.43</v>
      </c>
      <c r="I5" s="168">
        <v>145.31</v>
      </c>
      <c r="J5" s="167">
        <v>134.08000000000001</v>
      </c>
      <c r="K5" s="167">
        <v>172.92</v>
      </c>
      <c r="L5" s="169">
        <v>232.06</v>
      </c>
      <c r="M5" s="169">
        <v>155.37</v>
      </c>
      <c r="N5" s="167">
        <v>154.07999999999998</v>
      </c>
      <c r="O5" s="167">
        <v>167.59</v>
      </c>
      <c r="P5" s="16"/>
      <c r="Q5" s="15"/>
      <c r="R5" s="57"/>
      <c r="S5" s="57"/>
      <c r="T5" s="57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G5" s="51"/>
      <c r="AH5" s="42"/>
      <c r="AI5" s="42"/>
      <c r="AJ5" s="42"/>
      <c r="AK5" s="42"/>
      <c r="AL5" s="46"/>
      <c r="AM5" s="42"/>
      <c r="AN5" s="51"/>
      <c r="AO5" s="42"/>
    </row>
    <row r="6" spans="1:41" x14ac:dyDescent="0.25">
      <c r="A6" s="21">
        <v>1</v>
      </c>
      <c r="B6" s="173">
        <v>137</v>
      </c>
      <c r="C6" s="167">
        <v>159.74</v>
      </c>
      <c r="D6" s="167">
        <v>158.76</v>
      </c>
      <c r="E6" s="175">
        <v>198.13</v>
      </c>
      <c r="F6" s="175">
        <v>190.12</v>
      </c>
      <c r="G6" s="167">
        <v>205.37</v>
      </c>
      <c r="H6" s="167">
        <v>117.43</v>
      </c>
      <c r="I6" s="168">
        <v>145.31</v>
      </c>
      <c r="J6" s="167">
        <v>134.08000000000001</v>
      </c>
      <c r="K6" s="167">
        <v>172.92</v>
      </c>
      <c r="L6" s="169">
        <v>232.06</v>
      </c>
      <c r="M6" s="169">
        <v>155.37</v>
      </c>
      <c r="N6" s="167">
        <v>154.07999999999998</v>
      </c>
      <c r="O6" s="167">
        <v>167.59</v>
      </c>
      <c r="P6" s="16"/>
      <c r="Q6" s="15"/>
      <c r="R6" s="57"/>
      <c r="S6" s="57"/>
      <c r="T6" s="57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G6" s="51"/>
      <c r="AH6" s="42"/>
      <c r="AI6" s="42"/>
      <c r="AJ6" s="42"/>
      <c r="AK6" s="42"/>
      <c r="AL6" s="46"/>
      <c r="AM6" s="42"/>
      <c r="AN6" s="51"/>
      <c r="AO6" s="42"/>
    </row>
    <row r="7" spans="1:41" x14ac:dyDescent="0.25">
      <c r="A7" s="21">
        <v>2</v>
      </c>
      <c r="B7" s="173">
        <v>137</v>
      </c>
      <c r="C7" s="167">
        <v>159.74</v>
      </c>
      <c r="D7" s="167">
        <v>158.76</v>
      </c>
      <c r="E7" s="175">
        <v>198.13</v>
      </c>
      <c r="F7" s="175">
        <v>190.12</v>
      </c>
      <c r="G7" s="167">
        <v>205.37</v>
      </c>
      <c r="H7" s="167">
        <v>117.43</v>
      </c>
      <c r="I7" s="168">
        <v>145.31</v>
      </c>
      <c r="J7" s="167">
        <v>134.08000000000001</v>
      </c>
      <c r="K7" s="167">
        <v>172.92</v>
      </c>
      <c r="L7" s="169">
        <v>232.06</v>
      </c>
      <c r="M7" s="169">
        <v>155.37</v>
      </c>
      <c r="N7" s="167">
        <v>154.07999999999998</v>
      </c>
      <c r="O7" s="167">
        <v>167.59</v>
      </c>
      <c r="P7" s="16"/>
      <c r="Q7" s="15"/>
      <c r="R7" s="57"/>
      <c r="S7" s="57"/>
      <c r="T7" s="57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G7" s="51"/>
      <c r="AH7" s="42"/>
      <c r="AI7" s="42"/>
      <c r="AJ7" s="42"/>
      <c r="AK7" s="42"/>
      <c r="AL7" s="46"/>
      <c r="AM7" s="42"/>
      <c r="AN7" s="51"/>
      <c r="AO7" s="42"/>
    </row>
    <row r="8" spans="1:41" x14ac:dyDescent="0.25">
      <c r="A8" s="21">
        <v>3</v>
      </c>
      <c r="B8" s="173">
        <v>137</v>
      </c>
      <c r="C8" s="167">
        <v>159.74</v>
      </c>
      <c r="D8" s="167">
        <v>158.76</v>
      </c>
      <c r="E8" s="175">
        <v>198.13</v>
      </c>
      <c r="F8" s="175">
        <v>190.12</v>
      </c>
      <c r="G8" s="167">
        <v>205.37</v>
      </c>
      <c r="H8" s="167">
        <v>117.43</v>
      </c>
      <c r="I8" s="168">
        <v>145.31</v>
      </c>
      <c r="J8" s="167">
        <v>134.08000000000001</v>
      </c>
      <c r="K8" s="167">
        <v>172.92</v>
      </c>
      <c r="L8" s="169">
        <v>232.06</v>
      </c>
      <c r="M8" s="169">
        <v>155.37</v>
      </c>
      <c r="N8" s="167">
        <v>154.07999999999998</v>
      </c>
      <c r="O8" s="167">
        <v>167.59</v>
      </c>
      <c r="P8" s="16"/>
      <c r="Q8" s="15"/>
      <c r="R8" s="57"/>
      <c r="S8" s="57"/>
      <c r="T8" s="57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G8" s="51"/>
      <c r="AH8" s="42"/>
      <c r="AI8" s="42"/>
      <c r="AJ8" s="42"/>
      <c r="AK8" s="42"/>
      <c r="AL8" s="46"/>
      <c r="AM8" s="42"/>
      <c r="AN8" s="51"/>
      <c r="AO8" s="42"/>
    </row>
    <row r="9" spans="1:41" x14ac:dyDescent="0.25">
      <c r="A9" s="21">
        <v>4</v>
      </c>
      <c r="B9" s="173">
        <v>137</v>
      </c>
      <c r="C9" s="167">
        <v>159.74</v>
      </c>
      <c r="D9" s="167">
        <v>158.76</v>
      </c>
      <c r="E9" s="175">
        <v>198.13</v>
      </c>
      <c r="F9" s="175">
        <v>190.12</v>
      </c>
      <c r="G9" s="167">
        <v>205.37</v>
      </c>
      <c r="H9" s="167">
        <v>117.43</v>
      </c>
      <c r="I9" s="168">
        <v>145.31</v>
      </c>
      <c r="J9" s="167">
        <v>134.08000000000001</v>
      </c>
      <c r="K9" s="167">
        <v>172.92</v>
      </c>
      <c r="L9" s="169">
        <v>232.06</v>
      </c>
      <c r="M9" s="169">
        <v>155.37</v>
      </c>
      <c r="N9" s="167">
        <v>154.07999999999998</v>
      </c>
      <c r="O9" s="167">
        <v>167.59</v>
      </c>
      <c r="P9" s="16"/>
      <c r="Q9" s="15"/>
      <c r="R9" s="57"/>
      <c r="S9" s="57"/>
      <c r="T9" s="57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G9" s="51"/>
      <c r="AH9" s="42"/>
      <c r="AI9" s="42"/>
      <c r="AJ9" s="42"/>
      <c r="AK9" s="42"/>
      <c r="AL9" s="46"/>
      <c r="AM9" s="42"/>
      <c r="AN9" s="51"/>
      <c r="AO9" s="42"/>
    </row>
    <row r="10" spans="1:41" x14ac:dyDescent="0.25">
      <c r="A10" s="21">
        <v>5</v>
      </c>
      <c r="B10" s="173">
        <v>137</v>
      </c>
      <c r="C10" s="167">
        <v>159.74</v>
      </c>
      <c r="D10" s="167">
        <v>158.76</v>
      </c>
      <c r="E10" s="175">
        <v>198.13</v>
      </c>
      <c r="F10" s="175">
        <v>190.12</v>
      </c>
      <c r="G10" s="167">
        <v>205.37</v>
      </c>
      <c r="H10" s="167">
        <v>117.43</v>
      </c>
      <c r="I10" s="168">
        <v>145.31</v>
      </c>
      <c r="J10" s="167">
        <v>134.08000000000001</v>
      </c>
      <c r="K10" s="167">
        <v>172.92</v>
      </c>
      <c r="L10" s="169">
        <v>232.06</v>
      </c>
      <c r="M10" s="169">
        <v>155.37</v>
      </c>
      <c r="N10" s="167">
        <v>154.07999999999998</v>
      </c>
      <c r="O10" s="167">
        <v>167.59</v>
      </c>
      <c r="P10" s="16"/>
      <c r="Q10" s="15"/>
      <c r="R10" s="57"/>
      <c r="S10" s="57"/>
      <c r="T10" s="57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G10" s="51"/>
      <c r="AH10" s="42"/>
      <c r="AI10" s="42"/>
      <c r="AJ10" s="42"/>
      <c r="AK10" s="42"/>
      <c r="AL10" s="46"/>
      <c r="AM10" s="42"/>
      <c r="AN10" s="51"/>
      <c r="AO10" s="42"/>
    </row>
    <row r="11" spans="1:41" x14ac:dyDescent="0.25">
      <c r="A11" s="21">
        <v>6</v>
      </c>
      <c r="B11" s="173">
        <v>137</v>
      </c>
      <c r="C11" s="167">
        <v>159.74</v>
      </c>
      <c r="D11" s="167">
        <v>158.76</v>
      </c>
      <c r="E11" s="175">
        <v>198.13</v>
      </c>
      <c r="F11" s="175">
        <v>190.12</v>
      </c>
      <c r="G11" s="167">
        <v>205.37</v>
      </c>
      <c r="H11" s="167">
        <v>117.43</v>
      </c>
      <c r="I11" s="168">
        <v>145.31</v>
      </c>
      <c r="J11" s="167">
        <v>134.08000000000001</v>
      </c>
      <c r="K11" s="167">
        <v>172.92</v>
      </c>
      <c r="L11" s="169">
        <v>232.06</v>
      </c>
      <c r="M11" s="169">
        <v>155.37</v>
      </c>
      <c r="N11" s="167">
        <v>154.07999999999998</v>
      </c>
      <c r="O11" s="167">
        <v>167.59</v>
      </c>
      <c r="P11" s="16"/>
      <c r="Q11" s="15"/>
      <c r="R11" s="57"/>
      <c r="S11" s="57"/>
      <c r="T11" s="57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G11" s="51"/>
      <c r="AH11" s="42"/>
      <c r="AI11" s="42"/>
      <c r="AJ11" s="42"/>
      <c r="AK11" s="42"/>
      <c r="AL11" s="46"/>
      <c r="AM11" s="42"/>
      <c r="AN11" s="51"/>
      <c r="AO11" s="42"/>
    </row>
    <row r="12" spans="1:41" x14ac:dyDescent="0.25">
      <c r="A12" s="21">
        <v>7</v>
      </c>
      <c r="B12" s="173">
        <v>137</v>
      </c>
      <c r="C12" s="167">
        <v>159.74</v>
      </c>
      <c r="D12" s="167">
        <v>158.76</v>
      </c>
      <c r="E12" s="175">
        <v>198.13</v>
      </c>
      <c r="F12" s="175">
        <v>190.12</v>
      </c>
      <c r="G12" s="167">
        <v>205.37</v>
      </c>
      <c r="H12" s="167">
        <v>117.43</v>
      </c>
      <c r="I12" s="168">
        <v>145.31</v>
      </c>
      <c r="J12" s="167">
        <v>134.08000000000001</v>
      </c>
      <c r="K12" s="167">
        <v>172.92</v>
      </c>
      <c r="L12" s="169">
        <v>232.06</v>
      </c>
      <c r="M12" s="169">
        <v>155.37</v>
      </c>
      <c r="N12" s="167">
        <v>154.07999999999998</v>
      </c>
      <c r="O12" s="167">
        <v>167.59</v>
      </c>
      <c r="P12" s="16"/>
      <c r="Q12" s="15"/>
      <c r="R12" s="57"/>
      <c r="S12" s="57"/>
      <c r="T12" s="57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G12" s="51"/>
      <c r="AH12" s="42"/>
      <c r="AI12" s="42"/>
      <c r="AJ12" s="42"/>
      <c r="AK12" s="42"/>
      <c r="AL12" s="46"/>
      <c r="AM12" s="42"/>
      <c r="AN12" s="51"/>
      <c r="AO12" s="42"/>
    </row>
    <row r="13" spans="1:41" x14ac:dyDescent="0.25">
      <c r="A13" s="21">
        <v>8</v>
      </c>
      <c r="B13" s="173">
        <v>137</v>
      </c>
      <c r="C13" s="167">
        <v>159.74</v>
      </c>
      <c r="D13" s="167">
        <v>158.76</v>
      </c>
      <c r="E13" s="175">
        <v>198.13</v>
      </c>
      <c r="F13" s="175">
        <v>190.12</v>
      </c>
      <c r="G13" s="167">
        <v>205.37</v>
      </c>
      <c r="H13" s="167">
        <v>117.43</v>
      </c>
      <c r="I13" s="168">
        <v>145.31</v>
      </c>
      <c r="J13" s="167">
        <v>134.08000000000001</v>
      </c>
      <c r="K13" s="167">
        <v>172.92</v>
      </c>
      <c r="L13" s="169">
        <v>232.06</v>
      </c>
      <c r="M13" s="169">
        <v>155.37</v>
      </c>
      <c r="N13" s="167">
        <v>154.07999999999998</v>
      </c>
      <c r="O13" s="167">
        <v>167.59</v>
      </c>
      <c r="P13" s="16"/>
      <c r="Q13" s="15"/>
      <c r="R13" s="57"/>
      <c r="S13" s="57"/>
      <c r="T13" s="57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G13" s="51"/>
      <c r="AH13" s="42"/>
      <c r="AI13" s="42"/>
      <c r="AJ13" s="42"/>
      <c r="AK13" s="42"/>
      <c r="AL13" s="46"/>
      <c r="AM13" s="42"/>
      <c r="AN13" s="51"/>
      <c r="AO13" s="42"/>
    </row>
    <row r="14" spans="1:41" x14ac:dyDescent="0.25">
      <c r="A14" s="21">
        <v>9</v>
      </c>
      <c r="B14" s="173">
        <v>137</v>
      </c>
      <c r="C14" s="167">
        <v>159.74</v>
      </c>
      <c r="D14" s="167">
        <v>158.76</v>
      </c>
      <c r="E14" s="175">
        <v>198.13</v>
      </c>
      <c r="F14" s="175">
        <v>190.12</v>
      </c>
      <c r="G14" s="167">
        <v>205.37</v>
      </c>
      <c r="H14" s="167">
        <v>117.43</v>
      </c>
      <c r="I14" s="168">
        <v>145.31</v>
      </c>
      <c r="J14" s="167">
        <v>134.08000000000001</v>
      </c>
      <c r="K14" s="167">
        <v>172.92</v>
      </c>
      <c r="L14" s="169">
        <v>232.06</v>
      </c>
      <c r="M14" s="169">
        <v>155.37</v>
      </c>
      <c r="N14" s="167">
        <v>154.07999999999998</v>
      </c>
      <c r="O14" s="167">
        <v>167.59</v>
      </c>
      <c r="P14" s="16"/>
      <c r="Q14" s="15"/>
      <c r="R14" s="57"/>
      <c r="S14" s="57"/>
      <c r="T14" s="57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G14" s="51"/>
      <c r="AH14" s="42"/>
      <c r="AI14" s="42"/>
      <c r="AJ14" s="42"/>
      <c r="AK14" s="42"/>
      <c r="AL14" s="46"/>
      <c r="AM14" s="42"/>
      <c r="AN14" s="51"/>
      <c r="AO14" s="42"/>
    </row>
    <row r="15" spans="1:41" x14ac:dyDescent="0.25">
      <c r="A15" s="21">
        <v>10</v>
      </c>
      <c r="B15" s="173">
        <v>137</v>
      </c>
      <c r="C15" s="167">
        <v>159.74</v>
      </c>
      <c r="D15" s="167">
        <v>158.76</v>
      </c>
      <c r="E15" s="175">
        <v>198.13</v>
      </c>
      <c r="F15" s="175">
        <v>190.12</v>
      </c>
      <c r="G15" s="167">
        <v>205.37</v>
      </c>
      <c r="H15" s="167">
        <v>117.43</v>
      </c>
      <c r="I15" s="168">
        <v>145.31</v>
      </c>
      <c r="J15" s="167">
        <v>134.08000000000001</v>
      </c>
      <c r="K15" s="167">
        <v>172.92</v>
      </c>
      <c r="L15" s="169">
        <v>232.06</v>
      </c>
      <c r="M15" s="169">
        <v>155.37</v>
      </c>
      <c r="N15" s="167">
        <v>154.07999999999998</v>
      </c>
      <c r="O15" s="167">
        <v>167.59</v>
      </c>
      <c r="P15" s="16"/>
      <c r="Q15" s="15"/>
      <c r="R15" s="57"/>
      <c r="S15" s="57"/>
      <c r="T15" s="57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G15" s="51"/>
      <c r="AH15" s="42"/>
      <c r="AI15" s="42"/>
      <c r="AJ15" s="42"/>
      <c r="AK15" s="42"/>
      <c r="AL15" s="46"/>
      <c r="AM15" s="42"/>
      <c r="AN15" s="51"/>
      <c r="AO15" s="42"/>
    </row>
    <row r="16" spans="1:41" x14ac:dyDescent="0.25">
      <c r="A16" s="21">
        <v>11</v>
      </c>
      <c r="B16" s="173">
        <v>137</v>
      </c>
      <c r="C16" s="167">
        <v>159.74</v>
      </c>
      <c r="D16" s="167">
        <v>158.76</v>
      </c>
      <c r="E16" s="175">
        <v>198.13</v>
      </c>
      <c r="F16" s="175">
        <v>190.12</v>
      </c>
      <c r="G16" s="167">
        <v>205.37</v>
      </c>
      <c r="H16" s="167">
        <v>117.43</v>
      </c>
      <c r="I16" s="168">
        <v>145.31</v>
      </c>
      <c r="J16" s="167">
        <v>134.08000000000001</v>
      </c>
      <c r="K16" s="167">
        <v>172.92</v>
      </c>
      <c r="L16" s="169">
        <v>232.06</v>
      </c>
      <c r="M16" s="169">
        <v>155.37</v>
      </c>
      <c r="N16" s="167">
        <v>154.07999999999998</v>
      </c>
      <c r="O16" s="167">
        <v>167.59</v>
      </c>
      <c r="P16" s="16"/>
      <c r="Q16" s="15"/>
      <c r="R16" s="57"/>
      <c r="S16" s="57"/>
      <c r="T16" s="57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G16" s="51"/>
      <c r="AH16" s="42"/>
      <c r="AI16" s="42"/>
      <c r="AJ16" s="42"/>
      <c r="AK16" s="42"/>
      <c r="AL16" s="46"/>
      <c r="AM16" s="42"/>
      <c r="AN16" s="51"/>
      <c r="AO16" s="42"/>
    </row>
    <row r="17" spans="1:41" x14ac:dyDescent="0.25">
      <c r="A17" s="21">
        <v>12</v>
      </c>
      <c r="B17" s="173">
        <v>137</v>
      </c>
      <c r="C17" s="167">
        <v>159.74</v>
      </c>
      <c r="D17" s="167">
        <v>158.76</v>
      </c>
      <c r="E17" s="175">
        <v>198.13</v>
      </c>
      <c r="F17" s="175">
        <v>190.12</v>
      </c>
      <c r="G17" s="167">
        <v>205.37</v>
      </c>
      <c r="H17" s="167">
        <v>117.43</v>
      </c>
      <c r="I17" s="168">
        <v>145.31</v>
      </c>
      <c r="J17" s="167">
        <v>134.08000000000001</v>
      </c>
      <c r="K17" s="167">
        <v>172.92</v>
      </c>
      <c r="L17" s="169">
        <v>232.06</v>
      </c>
      <c r="M17" s="169">
        <v>155.37</v>
      </c>
      <c r="N17" s="167">
        <v>154.07999999999998</v>
      </c>
      <c r="O17" s="167">
        <v>167.59</v>
      </c>
      <c r="P17" s="16"/>
      <c r="Q17" s="15"/>
      <c r="R17" s="57"/>
      <c r="S17" s="57"/>
      <c r="T17" s="57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G17" s="51"/>
      <c r="AH17" s="42"/>
      <c r="AI17" s="42"/>
      <c r="AJ17" s="42"/>
      <c r="AK17" s="42"/>
      <c r="AL17" s="46"/>
      <c r="AM17" s="42"/>
      <c r="AN17" s="51"/>
      <c r="AO17" s="42"/>
    </row>
    <row r="18" spans="1:41" x14ac:dyDescent="0.25">
      <c r="A18" s="21">
        <v>13</v>
      </c>
      <c r="B18" s="173">
        <v>137</v>
      </c>
      <c r="C18" s="167">
        <v>159.74</v>
      </c>
      <c r="D18" s="167">
        <v>158.76</v>
      </c>
      <c r="E18" s="175">
        <v>198.13</v>
      </c>
      <c r="F18" s="175">
        <v>190.12</v>
      </c>
      <c r="G18" s="167">
        <v>205.37</v>
      </c>
      <c r="H18" s="167">
        <v>117.43</v>
      </c>
      <c r="I18" s="168">
        <v>145.31</v>
      </c>
      <c r="J18" s="167">
        <v>134.08000000000001</v>
      </c>
      <c r="K18" s="167">
        <v>172.92</v>
      </c>
      <c r="L18" s="169">
        <v>232.06</v>
      </c>
      <c r="M18" s="169">
        <v>155.37</v>
      </c>
      <c r="N18" s="167">
        <v>154.07999999999998</v>
      </c>
      <c r="O18" s="167">
        <v>167.59</v>
      </c>
      <c r="P18" s="16"/>
      <c r="Q18" s="15"/>
      <c r="R18" s="57"/>
      <c r="S18" s="57"/>
      <c r="T18" s="57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G18" s="51"/>
      <c r="AH18" s="42"/>
      <c r="AI18" s="42"/>
      <c r="AJ18" s="42"/>
      <c r="AK18" s="42"/>
      <c r="AL18" s="46"/>
      <c r="AM18" s="42"/>
      <c r="AN18" s="51"/>
      <c r="AO18" s="42"/>
    </row>
    <row r="19" spans="1:41" x14ac:dyDescent="0.25">
      <c r="A19" s="21">
        <v>14</v>
      </c>
      <c r="B19" s="173">
        <v>137</v>
      </c>
      <c r="C19" s="167">
        <v>159.74</v>
      </c>
      <c r="D19" s="167">
        <v>158.76</v>
      </c>
      <c r="E19" s="175">
        <v>198.13</v>
      </c>
      <c r="F19" s="175">
        <v>190.12</v>
      </c>
      <c r="G19" s="167">
        <v>205.37</v>
      </c>
      <c r="H19" s="167">
        <v>117.43</v>
      </c>
      <c r="I19" s="168">
        <v>145.31</v>
      </c>
      <c r="J19" s="167">
        <v>134.08000000000001</v>
      </c>
      <c r="K19" s="167">
        <v>172.92</v>
      </c>
      <c r="L19" s="169">
        <v>232.06</v>
      </c>
      <c r="M19" s="169">
        <v>155.37</v>
      </c>
      <c r="N19" s="167">
        <v>154.07999999999998</v>
      </c>
      <c r="O19" s="167">
        <v>167.59</v>
      </c>
      <c r="P19" s="16"/>
      <c r="Q19" s="15"/>
      <c r="R19" s="57"/>
      <c r="S19" s="57"/>
      <c r="T19" s="57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G19" s="51"/>
      <c r="AH19" s="42"/>
      <c r="AI19" s="42"/>
      <c r="AJ19" s="42"/>
      <c r="AK19" s="42"/>
      <c r="AL19" s="46"/>
      <c r="AM19" s="42"/>
      <c r="AN19" s="51"/>
      <c r="AO19" s="42"/>
    </row>
    <row r="20" spans="1:41" x14ac:dyDescent="0.25">
      <c r="A20" s="21">
        <v>15</v>
      </c>
      <c r="B20" s="173">
        <v>137</v>
      </c>
      <c r="C20" s="167">
        <v>159.74</v>
      </c>
      <c r="D20" s="167">
        <v>158.76</v>
      </c>
      <c r="E20" s="175">
        <v>198.13</v>
      </c>
      <c r="F20" s="175">
        <v>202.38</v>
      </c>
      <c r="G20" s="167">
        <v>243.60000000000002</v>
      </c>
      <c r="H20" s="167">
        <v>226.25</v>
      </c>
      <c r="I20" s="168">
        <v>250.58</v>
      </c>
      <c r="J20" s="167">
        <v>134.08000000000001</v>
      </c>
      <c r="K20" s="167">
        <v>172.92</v>
      </c>
      <c r="L20" s="169">
        <v>232.06</v>
      </c>
      <c r="M20" s="169">
        <v>155.37</v>
      </c>
      <c r="N20" s="167">
        <v>154.07999999999998</v>
      </c>
      <c r="O20" s="167">
        <v>167.59</v>
      </c>
      <c r="P20" s="16"/>
      <c r="Q20" s="15"/>
      <c r="R20" s="57"/>
      <c r="S20" s="57"/>
      <c r="T20" s="57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G20" s="51"/>
      <c r="AH20" s="42"/>
      <c r="AI20" s="42"/>
      <c r="AJ20" s="42"/>
      <c r="AK20" s="42"/>
      <c r="AL20" s="46"/>
      <c r="AM20" s="42"/>
      <c r="AN20" s="51"/>
      <c r="AO20" s="42"/>
    </row>
    <row r="21" spans="1:41" x14ac:dyDescent="0.25">
      <c r="A21" s="21">
        <v>16</v>
      </c>
      <c r="B21" s="173">
        <v>152.91</v>
      </c>
      <c r="C21" s="167">
        <v>181.67999999999998</v>
      </c>
      <c r="D21" s="167">
        <v>201.43</v>
      </c>
      <c r="E21" s="175">
        <v>223.81</v>
      </c>
      <c r="F21" s="175">
        <v>202.38</v>
      </c>
      <c r="G21" s="167">
        <v>243.60000000000002</v>
      </c>
      <c r="H21" s="167">
        <v>226.25</v>
      </c>
      <c r="I21" s="168">
        <v>250.58</v>
      </c>
      <c r="J21" s="167">
        <v>134.08000000000001</v>
      </c>
      <c r="K21" s="167">
        <v>153.44</v>
      </c>
      <c r="L21" s="169">
        <v>205.9</v>
      </c>
      <c r="M21" s="169">
        <v>347.52</v>
      </c>
      <c r="N21" s="167">
        <v>374.52</v>
      </c>
      <c r="O21" s="167">
        <v>351.63</v>
      </c>
      <c r="P21" s="16"/>
      <c r="Q21" s="15"/>
      <c r="R21" s="57"/>
      <c r="S21" s="57"/>
      <c r="T21" s="57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G21" s="51"/>
      <c r="AH21" s="42"/>
      <c r="AI21" s="42"/>
      <c r="AJ21" s="42"/>
      <c r="AK21" s="42"/>
      <c r="AL21" s="46"/>
      <c r="AM21" s="42"/>
      <c r="AN21" s="51"/>
      <c r="AO21" s="42"/>
    </row>
    <row r="22" spans="1:41" x14ac:dyDescent="0.25">
      <c r="A22" s="21">
        <v>17</v>
      </c>
      <c r="B22" s="173">
        <v>152.91</v>
      </c>
      <c r="C22" s="167">
        <v>181.67999999999998</v>
      </c>
      <c r="D22" s="167">
        <v>201.43</v>
      </c>
      <c r="E22" s="175">
        <v>223.81</v>
      </c>
      <c r="F22" s="175">
        <v>202.38</v>
      </c>
      <c r="G22" s="167">
        <v>243.60000000000002</v>
      </c>
      <c r="H22" s="167">
        <v>226.25</v>
      </c>
      <c r="I22" s="168">
        <v>250.58</v>
      </c>
      <c r="J22" s="167">
        <v>160.91999999999999</v>
      </c>
      <c r="K22" s="167">
        <v>153.44</v>
      </c>
      <c r="L22" s="169">
        <v>205.9</v>
      </c>
      <c r="M22" s="169">
        <v>352.52000000000004</v>
      </c>
      <c r="N22" s="167">
        <v>379.75</v>
      </c>
      <c r="O22" s="167">
        <v>355.92999999999995</v>
      </c>
      <c r="P22" s="16"/>
      <c r="Q22" s="15"/>
      <c r="R22" s="57"/>
      <c r="S22" s="57"/>
      <c r="T22" s="57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G22" s="51"/>
      <c r="AH22" s="42"/>
      <c r="AI22" s="42"/>
      <c r="AJ22" s="42"/>
      <c r="AK22" s="42"/>
      <c r="AL22" s="46"/>
      <c r="AM22" s="42"/>
      <c r="AN22" s="51"/>
      <c r="AO22" s="42"/>
    </row>
    <row r="23" spans="1:41" x14ac:dyDescent="0.25">
      <c r="A23" s="21">
        <v>18</v>
      </c>
      <c r="B23" s="173">
        <v>152.91</v>
      </c>
      <c r="C23" s="167">
        <v>181.67999999999998</v>
      </c>
      <c r="D23" s="167">
        <v>201.43</v>
      </c>
      <c r="E23" s="175">
        <v>223.81</v>
      </c>
      <c r="F23" s="175">
        <v>202.38</v>
      </c>
      <c r="G23" s="167">
        <v>243.60000000000002</v>
      </c>
      <c r="H23" s="167">
        <v>226.25</v>
      </c>
      <c r="I23" s="168">
        <v>250.58</v>
      </c>
      <c r="J23" s="167">
        <v>160.91999999999999</v>
      </c>
      <c r="K23" s="167">
        <v>153.44</v>
      </c>
      <c r="L23" s="169">
        <v>205.9</v>
      </c>
      <c r="M23" s="169">
        <v>357.71</v>
      </c>
      <c r="N23" s="167">
        <v>385.16</v>
      </c>
      <c r="O23" s="167">
        <v>360.28</v>
      </c>
      <c r="P23" s="16"/>
      <c r="Q23" s="15"/>
      <c r="R23" s="57"/>
      <c r="S23" s="57"/>
      <c r="T23" s="57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G23" s="51"/>
      <c r="AH23" s="42"/>
      <c r="AI23" s="42"/>
      <c r="AJ23" s="42"/>
      <c r="AK23" s="42"/>
      <c r="AL23" s="46"/>
      <c r="AM23" s="42"/>
      <c r="AN23" s="51"/>
      <c r="AO23" s="42"/>
    </row>
    <row r="24" spans="1:41" x14ac:dyDescent="0.25">
      <c r="A24" s="21">
        <v>19</v>
      </c>
      <c r="B24" s="173">
        <v>152.91</v>
      </c>
      <c r="C24" s="167">
        <v>181.67999999999998</v>
      </c>
      <c r="D24" s="167">
        <v>201.43</v>
      </c>
      <c r="E24" s="175">
        <v>223.81</v>
      </c>
      <c r="F24" s="175">
        <v>202.38</v>
      </c>
      <c r="G24" s="167">
        <v>243.60000000000002</v>
      </c>
      <c r="H24" s="167">
        <v>226.25</v>
      </c>
      <c r="I24" s="168">
        <v>250.58</v>
      </c>
      <c r="J24" s="167">
        <v>160.91999999999999</v>
      </c>
      <c r="K24" s="167">
        <v>153.44</v>
      </c>
      <c r="L24" s="169">
        <v>205.9</v>
      </c>
      <c r="M24" s="169">
        <v>363.01</v>
      </c>
      <c r="N24" s="167">
        <v>390.72</v>
      </c>
      <c r="O24" s="167">
        <v>364.7</v>
      </c>
      <c r="P24" s="16"/>
      <c r="Q24" s="15"/>
      <c r="R24" s="57"/>
      <c r="S24" s="57"/>
      <c r="T24" s="57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G24" s="51"/>
      <c r="AH24" s="42"/>
      <c r="AI24" s="42"/>
      <c r="AJ24" s="42"/>
      <c r="AK24" s="42"/>
      <c r="AL24" s="46"/>
      <c r="AM24" s="42"/>
      <c r="AN24" s="51"/>
      <c r="AO24" s="42"/>
    </row>
    <row r="25" spans="1:41" x14ac:dyDescent="0.25">
      <c r="A25" s="21">
        <v>20</v>
      </c>
      <c r="B25" s="173">
        <v>152.91</v>
      </c>
      <c r="C25" s="167">
        <v>181.67999999999998</v>
      </c>
      <c r="D25" s="167">
        <v>201.43</v>
      </c>
      <c r="E25" s="175">
        <v>223.81</v>
      </c>
      <c r="F25" s="175">
        <v>470.00799999999998</v>
      </c>
      <c r="G25" s="167">
        <v>525.96500000000003</v>
      </c>
      <c r="H25" s="167">
        <v>226.25</v>
      </c>
      <c r="I25" s="168">
        <v>250.58</v>
      </c>
      <c r="J25" s="167">
        <v>160.91999999999999</v>
      </c>
      <c r="K25" s="167">
        <v>153.44</v>
      </c>
      <c r="L25" s="169">
        <v>205.9</v>
      </c>
      <c r="M25" s="169">
        <v>368.5</v>
      </c>
      <c r="N25" s="167">
        <v>396.49</v>
      </c>
      <c r="O25" s="167">
        <v>369.25</v>
      </c>
      <c r="P25" s="16"/>
      <c r="Q25" s="15"/>
      <c r="R25" s="57"/>
      <c r="S25" s="57"/>
      <c r="T25" s="57"/>
      <c r="U25" s="15"/>
      <c r="V25" s="15"/>
      <c r="W25" s="15"/>
      <c r="X25" s="15"/>
      <c r="Y25" s="15"/>
      <c r="Z25" s="15"/>
      <c r="AA25" s="15"/>
      <c r="AB25" s="15"/>
      <c r="AC25" s="15"/>
      <c r="AD25" s="17"/>
      <c r="AE25" s="15"/>
      <c r="AG25" s="51"/>
      <c r="AH25" s="42"/>
      <c r="AI25" s="42"/>
      <c r="AJ25" s="42"/>
      <c r="AK25" s="42"/>
      <c r="AL25" s="46"/>
      <c r="AM25" s="42"/>
      <c r="AN25" s="51"/>
      <c r="AO25" s="42"/>
    </row>
    <row r="26" spans="1:41" x14ac:dyDescent="0.25">
      <c r="A26" s="21">
        <v>21</v>
      </c>
      <c r="B26" s="173">
        <v>291.654</v>
      </c>
      <c r="C26" s="167">
        <v>393.77800000000002</v>
      </c>
      <c r="D26" s="167">
        <v>459.30500000000001</v>
      </c>
      <c r="E26" s="175">
        <v>483.31799999999998</v>
      </c>
      <c r="F26" s="175">
        <v>478.87399999999997</v>
      </c>
      <c r="G26" s="167">
        <v>536.62400000000002</v>
      </c>
      <c r="H26" s="167">
        <v>470.49200000000002</v>
      </c>
      <c r="I26" s="168">
        <v>533.08199999999999</v>
      </c>
      <c r="J26" s="167">
        <v>498.27800000000002</v>
      </c>
      <c r="K26" s="167">
        <v>394.50399999999996</v>
      </c>
      <c r="L26" s="169">
        <v>505.45</v>
      </c>
      <c r="M26" s="169">
        <v>374.16</v>
      </c>
      <c r="N26" s="167">
        <v>402.49</v>
      </c>
      <c r="O26" s="167">
        <v>411.28999999999996</v>
      </c>
      <c r="P26" s="16"/>
      <c r="Q26" s="15"/>
      <c r="R26" s="57"/>
      <c r="S26" s="57"/>
      <c r="T26" s="57"/>
      <c r="U26" s="15"/>
      <c r="V26" s="15"/>
      <c r="W26" s="15"/>
      <c r="X26" s="15"/>
      <c r="Y26" s="15"/>
      <c r="Z26" s="15"/>
      <c r="AA26" s="15"/>
      <c r="AB26" s="15"/>
      <c r="AC26" s="15"/>
      <c r="AD26" s="17"/>
      <c r="AE26" s="15"/>
      <c r="AG26" s="51"/>
      <c r="AH26" s="42"/>
      <c r="AI26" s="42"/>
      <c r="AJ26" s="42"/>
      <c r="AK26" s="42"/>
      <c r="AL26" s="46"/>
      <c r="AM26" s="42"/>
      <c r="AN26" s="51"/>
      <c r="AO26" s="42"/>
    </row>
    <row r="27" spans="1:41" x14ac:dyDescent="0.25">
      <c r="A27" s="21">
        <v>22</v>
      </c>
      <c r="B27" s="173">
        <v>296.98900000000003</v>
      </c>
      <c r="C27" s="167">
        <v>400.86200000000002</v>
      </c>
      <c r="D27" s="167">
        <v>465.86099999999999</v>
      </c>
      <c r="E27" s="175">
        <v>491.90899999999999</v>
      </c>
      <c r="F27" s="175">
        <v>487.98200000000003</v>
      </c>
      <c r="G27" s="167">
        <v>547.43700000000001</v>
      </c>
      <c r="H27" s="167">
        <v>476.86099999999999</v>
      </c>
      <c r="I27" s="168">
        <v>539.92399999999998</v>
      </c>
      <c r="J27" s="167">
        <v>509.06900000000002</v>
      </c>
      <c r="K27" s="167">
        <v>400.53199999999998</v>
      </c>
      <c r="L27" s="169">
        <v>511.02699999999999</v>
      </c>
      <c r="M27" s="169">
        <v>414.73600000000005</v>
      </c>
      <c r="N27" s="167">
        <v>449.548</v>
      </c>
      <c r="O27" s="167">
        <v>416.56999999999994</v>
      </c>
      <c r="P27" s="16"/>
      <c r="Q27" s="15"/>
      <c r="R27" s="57"/>
      <c r="S27" s="57"/>
      <c r="T27" s="57"/>
      <c r="U27" s="15"/>
      <c r="V27" s="15"/>
      <c r="W27" s="15"/>
      <c r="X27" s="15"/>
      <c r="Y27" s="15"/>
      <c r="Z27" s="15"/>
      <c r="AA27" s="15"/>
      <c r="AB27" s="15"/>
      <c r="AC27" s="15"/>
      <c r="AD27" s="17"/>
      <c r="AE27" s="15"/>
      <c r="AG27" s="51"/>
      <c r="AH27" s="42"/>
      <c r="AI27" s="42"/>
      <c r="AJ27" s="42"/>
      <c r="AK27" s="42"/>
      <c r="AL27" s="46"/>
      <c r="AM27" s="42"/>
      <c r="AN27" s="51"/>
      <c r="AO27" s="42"/>
    </row>
    <row r="28" spans="1:41" x14ac:dyDescent="0.25">
      <c r="A28" s="21">
        <v>23</v>
      </c>
      <c r="B28" s="173">
        <v>302.25800000000004</v>
      </c>
      <c r="C28" s="167">
        <v>407.87999999999994</v>
      </c>
      <c r="D28" s="167">
        <v>472.46100000000001</v>
      </c>
      <c r="E28" s="175">
        <v>500.18099999999998</v>
      </c>
      <c r="F28" s="175">
        <v>497.24400000000003</v>
      </c>
      <c r="G28" s="167">
        <v>558.42600000000004</v>
      </c>
      <c r="H28" s="167">
        <v>483.34</v>
      </c>
      <c r="I28" s="168">
        <v>546.88700000000006</v>
      </c>
      <c r="J28" s="167">
        <v>519.83799999999997</v>
      </c>
      <c r="K28" s="167">
        <v>406.53800000000001</v>
      </c>
      <c r="L28" s="169">
        <v>516.51599999999996</v>
      </c>
      <c r="M28" s="169">
        <v>421.298</v>
      </c>
      <c r="N28" s="167">
        <v>456.63200000000001</v>
      </c>
      <c r="O28" s="167">
        <v>422.01499999999999</v>
      </c>
      <c r="P28" s="16"/>
      <c r="Q28" s="15"/>
      <c r="R28" s="57"/>
      <c r="S28" s="57"/>
      <c r="T28" s="57"/>
      <c r="U28" s="15"/>
      <c r="V28" s="15"/>
      <c r="W28" s="15"/>
      <c r="X28" s="15"/>
      <c r="Y28" s="15"/>
      <c r="Z28" s="15"/>
      <c r="AA28" s="15"/>
      <c r="AB28" s="15"/>
      <c r="AC28" s="15"/>
      <c r="AD28" s="17"/>
      <c r="AE28" s="15"/>
      <c r="AG28" s="51"/>
      <c r="AH28" s="42"/>
      <c r="AI28" s="42"/>
      <c r="AJ28" s="42"/>
      <c r="AK28" s="42"/>
      <c r="AL28" s="46"/>
      <c r="AM28" s="42"/>
      <c r="AN28" s="51"/>
      <c r="AO28" s="42"/>
    </row>
    <row r="29" spans="1:41" x14ac:dyDescent="0.25">
      <c r="A29" s="21">
        <v>24</v>
      </c>
      <c r="B29" s="173">
        <v>307.41699999999997</v>
      </c>
      <c r="C29" s="167">
        <v>414.77699999999999</v>
      </c>
      <c r="D29" s="167">
        <v>479.01700000000005</v>
      </c>
      <c r="E29" s="175">
        <v>508.15599999999995</v>
      </c>
      <c r="F29" s="175">
        <v>506.154</v>
      </c>
      <c r="G29" s="167">
        <v>569.01900000000001</v>
      </c>
      <c r="H29" s="167">
        <v>489.92899999999997</v>
      </c>
      <c r="I29" s="168">
        <v>553.96</v>
      </c>
      <c r="J29" s="167">
        <v>530.65100000000007</v>
      </c>
      <c r="K29" s="167">
        <v>412.52199999999999</v>
      </c>
      <c r="L29" s="169">
        <v>521.91700000000003</v>
      </c>
      <c r="M29" s="169">
        <v>428.05799999999999</v>
      </c>
      <c r="N29" s="167">
        <v>463.95799999999997</v>
      </c>
      <c r="O29" s="167">
        <v>427.65800000000002</v>
      </c>
      <c r="P29" s="16"/>
      <c r="Q29" s="15"/>
      <c r="R29" s="57"/>
      <c r="S29" s="57"/>
      <c r="T29" s="57"/>
      <c r="U29" s="15"/>
      <c r="V29" s="15"/>
      <c r="W29" s="15"/>
      <c r="X29" s="15"/>
      <c r="Y29" s="15"/>
      <c r="Z29" s="15"/>
      <c r="AA29" s="15"/>
      <c r="AB29" s="15"/>
      <c r="AC29" s="15"/>
      <c r="AD29" s="17"/>
      <c r="AE29" s="15"/>
      <c r="AG29" s="51"/>
      <c r="AH29" s="42"/>
      <c r="AI29" s="42"/>
      <c r="AJ29" s="42"/>
      <c r="AK29" s="42"/>
      <c r="AL29" s="46"/>
      <c r="AM29" s="42"/>
      <c r="AN29" s="51"/>
      <c r="AO29" s="42"/>
    </row>
    <row r="30" spans="1:41" x14ac:dyDescent="0.25">
      <c r="A30" s="21">
        <v>25</v>
      </c>
      <c r="B30" s="173">
        <v>312.488</v>
      </c>
      <c r="C30" s="167">
        <v>421.56400000000002</v>
      </c>
      <c r="D30" s="167">
        <v>485.56200000000001</v>
      </c>
      <c r="E30" s="175">
        <v>515.83400000000006</v>
      </c>
      <c r="F30" s="175">
        <v>514.66800000000001</v>
      </c>
      <c r="G30" s="167">
        <v>578.95199999999988</v>
      </c>
      <c r="H30" s="167">
        <v>496.50700000000001</v>
      </c>
      <c r="I30" s="168">
        <v>561.03300000000002</v>
      </c>
      <c r="J30" s="167">
        <v>540.947</v>
      </c>
      <c r="K30" s="167">
        <v>418.45100000000002</v>
      </c>
      <c r="L30" s="169">
        <v>527.197</v>
      </c>
      <c r="M30" s="169">
        <v>434.928</v>
      </c>
      <c r="N30" s="167">
        <v>471.43799999999999</v>
      </c>
      <c r="O30" s="167">
        <v>433.45500000000004</v>
      </c>
      <c r="P30" s="16"/>
      <c r="Q30" s="15"/>
      <c r="R30" s="57"/>
      <c r="S30" s="57"/>
      <c r="T30" s="57"/>
      <c r="U30" s="15"/>
      <c r="V30" s="15"/>
      <c r="W30" s="15"/>
      <c r="X30" s="15"/>
      <c r="Y30" s="15"/>
      <c r="Z30" s="15"/>
      <c r="AA30" s="15"/>
      <c r="AB30" s="15"/>
      <c r="AC30" s="15"/>
      <c r="AD30" s="17"/>
      <c r="AE30" s="15"/>
      <c r="AG30" s="51"/>
      <c r="AH30" s="42"/>
      <c r="AI30" s="42"/>
      <c r="AJ30" s="42"/>
      <c r="AK30" s="42"/>
      <c r="AL30" s="46"/>
      <c r="AM30" s="42"/>
      <c r="AN30" s="51"/>
      <c r="AO30" s="42"/>
    </row>
    <row r="31" spans="1:41" x14ac:dyDescent="0.25">
      <c r="A31" s="21">
        <v>26</v>
      </c>
      <c r="B31" s="173">
        <v>317.44900000000001</v>
      </c>
      <c r="C31" s="167">
        <v>428.26299999999998</v>
      </c>
      <c r="D31" s="167">
        <v>492.041</v>
      </c>
      <c r="E31" s="175">
        <v>523.27</v>
      </c>
      <c r="F31" s="175">
        <v>522.84100000000001</v>
      </c>
      <c r="G31" s="167">
        <v>588.423</v>
      </c>
      <c r="H31" s="167">
        <v>503.08500000000004</v>
      </c>
      <c r="I31" s="168">
        <v>568.10599999999999</v>
      </c>
      <c r="J31" s="167">
        <v>550.74800000000005</v>
      </c>
      <c r="K31" s="167">
        <v>424.33600000000001</v>
      </c>
      <c r="L31" s="169">
        <v>532.35599999999999</v>
      </c>
      <c r="M31" s="169">
        <v>441.83300000000003</v>
      </c>
      <c r="N31" s="167">
        <v>479.02800000000002</v>
      </c>
      <c r="O31" s="167">
        <v>439.38400000000001</v>
      </c>
      <c r="P31" s="16"/>
      <c r="Q31" s="15"/>
      <c r="R31" s="57"/>
      <c r="S31" s="57"/>
      <c r="T31" s="57"/>
      <c r="U31" s="15"/>
      <c r="V31" s="15"/>
      <c r="W31" s="15"/>
      <c r="X31" s="15"/>
      <c r="Y31" s="15"/>
      <c r="Z31" s="15"/>
      <c r="AA31" s="15"/>
      <c r="AB31" s="15"/>
      <c r="AC31" s="15"/>
      <c r="AD31" s="17"/>
      <c r="AE31" s="15"/>
      <c r="AG31" s="51"/>
      <c r="AH31" s="42"/>
      <c r="AI31" s="42"/>
      <c r="AJ31" s="42"/>
      <c r="AK31" s="42"/>
      <c r="AL31" s="46"/>
      <c r="AM31" s="42"/>
      <c r="AN31" s="51"/>
      <c r="AO31" s="42"/>
    </row>
    <row r="32" spans="1:41" x14ac:dyDescent="0.25">
      <c r="A32" s="21">
        <v>27</v>
      </c>
      <c r="B32" s="173">
        <v>322.33299999999997</v>
      </c>
      <c r="C32" s="167">
        <v>434.863</v>
      </c>
      <c r="D32" s="167">
        <v>498.42100000000005</v>
      </c>
      <c r="E32" s="175">
        <v>530.44200000000001</v>
      </c>
      <c r="F32" s="175">
        <v>530.596</v>
      </c>
      <c r="G32" s="167">
        <v>597.31100000000004</v>
      </c>
      <c r="H32" s="167">
        <v>509.68500000000006</v>
      </c>
      <c r="I32" s="168">
        <v>575.21199999999999</v>
      </c>
      <c r="J32" s="167">
        <v>560.02099999999996</v>
      </c>
      <c r="K32" s="167">
        <v>430.14400000000001</v>
      </c>
      <c r="L32" s="169">
        <v>537.38299999999992</v>
      </c>
      <c r="M32" s="169">
        <v>448.83699999999988</v>
      </c>
      <c r="N32" s="167">
        <v>486.79400000000004</v>
      </c>
      <c r="O32" s="167">
        <v>445.53300000000002</v>
      </c>
      <c r="P32" s="16"/>
      <c r="Q32" s="15"/>
      <c r="R32" s="57"/>
      <c r="S32" s="57"/>
      <c r="T32" s="57"/>
      <c r="U32" s="15"/>
      <c r="V32" s="15"/>
      <c r="W32" s="15"/>
      <c r="X32" s="15"/>
      <c r="Y32" s="15"/>
      <c r="Z32" s="15"/>
      <c r="AA32" s="15"/>
      <c r="AB32" s="15"/>
      <c r="AC32" s="15"/>
      <c r="AD32" s="17"/>
      <c r="AE32" s="15"/>
      <c r="AG32" s="51"/>
      <c r="AH32" s="42"/>
      <c r="AI32" s="42"/>
      <c r="AJ32" s="42"/>
      <c r="AK32" s="42"/>
      <c r="AL32" s="46"/>
      <c r="AM32" s="42"/>
      <c r="AN32" s="51"/>
      <c r="AO32" s="42"/>
    </row>
    <row r="33" spans="1:41" x14ac:dyDescent="0.25">
      <c r="A33" s="21">
        <v>28</v>
      </c>
      <c r="B33" s="173">
        <v>327.16200000000003</v>
      </c>
      <c r="C33" s="167">
        <v>441.41900000000004</v>
      </c>
      <c r="D33" s="167">
        <v>504.80100000000004</v>
      </c>
      <c r="E33" s="175">
        <v>537.25099999999998</v>
      </c>
      <c r="F33" s="175">
        <v>538.09799999999996</v>
      </c>
      <c r="G33" s="167">
        <v>605.7700000000001</v>
      </c>
      <c r="H33" s="167">
        <v>516.29600000000005</v>
      </c>
      <c r="I33" s="168">
        <v>582.33999999999992</v>
      </c>
      <c r="J33" s="167">
        <v>568.63400000000001</v>
      </c>
      <c r="K33" s="167">
        <v>435.88599999999997</v>
      </c>
      <c r="L33" s="169">
        <v>542.25599999999997</v>
      </c>
      <c r="M33" s="169">
        <v>455.952</v>
      </c>
      <c r="N33" s="167">
        <v>494.70300000000003</v>
      </c>
      <c r="O33" s="167">
        <v>451.85799999999995</v>
      </c>
      <c r="P33" s="16"/>
      <c r="Q33" s="15"/>
      <c r="R33" s="57"/>
      <c r="S33" s="57"/>
      <c r="T33" s="57"/>
      <c r="U33" s="15"/>
      <c r="V33" s="15"/>
      <c r="W33" s="15"/>
      <c r="X33" s="15"/>
      <c r="Y33" s="15"/>
      <c r="Z33" s="15"/>
      <c r="AA33" s="15"/>
      <c r="AB33" s="15"/>
      <c r="AC33" s="15"/>
      <c r="AD33" s="17"/>
      <c r="AE33" s="15"/>
      <c r="AG33" s="51"/>
      <c r="AH33" s="42"/>
      <c r="AI33" s="42"/>
      <c r="AJ33" s="42"/>
      <c r="AK33" s="42"/>
      <c r="AL33" s="46"/>
      <c r="AM33" s="42"/>
      <c r="AN33" s="51"/>
      <c r="AO33" s="42"/>
    </row>
    <row r="34" spans="1:41" x14ac:dyDescent="0.25">
      <c r="A34" s="21">
        <v>29</v>
      </c>
      <c r="B34" s="173">
        <v>331.92500000000001</v>
      </c>
      <c r="C34" s="167">
        <v>447.89800000000002</v>
      </c>
      <c r="D34" s="167">
        <v>510.66399999999999</v>
      </c>
      <c r="E34" s="175">
        <v>543.93899999999996</v>
      </c>
      <c r="F34" s="175">
        <v>545.21500000000003</v>
      </c>
      <c r="G34" s="167">
        <v>613.65700000000004</v>
      </c>
      <c r="H34" s="167">
        <v>522.93999999999994</v>
      </c>
      <c r="I34" s="168">
        <v>589.50099999999998</v>
      </c>
      <c r="J34" s="167">
        <v>576.68600000000004</v>
      </c>
      <c r="K34" s="167">
        <v>441.529</v>
      </c>
      <c r="L34" s="169">
        <v>546.96400000000006</v>
      </c>
      <c r="M34" s="169">
        <v>463.14499999999998</v>
      </c>
      <c r="N34" s="167">
        <v>502.76599999999996</v>
      </c>
      <c r="O34" s="167">
        <v>458.40300000000002</v>
      </c>
      <c r="P34" s="16"/>
      <c r="Q34" s="15"/>
      <c r="R34" s="57"/>
      <c r="S34" s="57"/>
      <c r="T34" s="57"/>
      <c r="U34" s="15"/>
      <c r="V34" s="15"/>
      <c r="W34" s="15"/>
      <c r="X34" s="15"/>
      <c r="Y34" s="15"/>
      <c r="Z34" s="15"/>
      <c r="AA34" s="15"/>
      <c r="AB34" s="15"/>
      <c r="AC34" s="15"/>
      <c r="AD34" s="17"/>
      <c r="AE34" s="15"/>
      <c r="AG34" s="51"/>
      <c r="AH34" s="42"/>
      <c r="AI34" s="42"/>
      <c r="AJ34" s="42"/>
      <c r="AK34" s="42"/>
      <c r="AL34" s="46"/>
      <c r="AM34" s="42"/>
      <c r="AN34" s="51"/>
      <c r="AO34" s="42"/>
    </row>
    <row r="35" spans="1:41" x14ac:dyDescent="0.25">
      <c r="A35" s="21">
        <v>30</v>
      </c>
      <c r="B35" s="173">
        <v>336.71000000000004</v>
      </c>
      <c r="C35" s="167">
        <v>454.42100000000005</v>
      </c>
      <c r="D35" s="167">
        <v>516.10900000000004</v>
      </c>
      <c r="E35" s="175">
        <v>550.43999999999994</v>
      </c>
      <c r="F35" s="175">
        <v>552.04600000000005</v>
      </c>
      <c r="G35" s="167">
        <v>620.99399999999991</v>
      </c>
      <c r="H35" s="167">
        <v>529.44100000000003</v>
      </c>
      <c r="I35" s="168">
        <v>596.15600000000006</v>
      </c>
      <c r="J35" s="167">
        <v>584.42999999999995</v>
      </c>
      <c r="K35" s="167">
        <v>447.18299999999999</v>
      </c>
      <c r="L35" s="169">
        <v>551.66099999999994</v>
      </c>
      <c r="M35" s="169">
        <v>470.46100000000001</v>
      </c>
      <c r="N35" s="167">
        <v>510.93900000000002</v>
      </c>
      <c r="O35" s="167">
        <v>464.99200000000002</v>
      </c>
      <c r="P35" s="16"/>
      <c r="Q35" s="15"/>
      <c r="R35" s="57"/>
      <c r="S35" s="57"/>
      <c r="T35" s="57"/>
      <c r="U35" s="15"/>
      <c r="V35" s="15"/>
      <c r="W35" s="15"/>
      <c r="X35" s="15"/>
      <c r="Y35" s="15"/>
      <c r="Z35" s="15"/>
      <c r="AA35" s="15"/>
      <c r="AB35" s="15"/>
      <c r="AC35" s="15"/>
      <c r="AD35" s="17"/>
      <c r="AE35" s="15"/>
      <c r="AG35" s="51"/>
      <c r="AH35" s="42"/>
      <c r="AI35" s="42"/>
      <c r="AJ35" s="42"/>
      <c r="AK35" s="42"/>
      <c r="AL35" s="46"/>
      <c r="AM35" s="42"/>
      <c r="AN35" s="51"/>
      <c r="AO35" s="42"/>
    </row>
    <row r="36" spans="1:41" x14ac:dyDescent="0.25">
      <c r="A36" s="21">
        <v>31</v>
      </c>
      <c r="B36" s="173">
        <v>341.56099999999998</v>
      </c>
      <c r="C36" s="167">
        <v>460.96600000000001</v>
      </c>
      <c r="D36" s="167">
        <v>521.16899999999998</v>
      </c>
      <c r="E36" s="175">
        <v>556.78700000000003</v>
      </c>
      <c r="F36" s="175">
        <v>558.67899999999997</v>
      </c>
      <c r="G36" s="167">
        <v>627.86899999999991</v>
      </c>
      <c r="H36" s="167">
        <v>535.83199999999999</v>
      </c>
      <c r="I36" s="168">
        <v>602.327</v>
      </c>
      <c r="J36" s="167">
        <v>591.98699999999997</v>
      </c>
      <c r="K36" s="167">
        <v>452.87</v>
      </c>
      <c r="L36" s="169">
        <v>556.36900000000003</v>
      </c>
      <c r="M36" s="169">
        <v>477.88800000000003</v>
      </c>
      <c r="N36" s="167">
        <v>519.21100000000001</v>
      </c>
      <c r="O36" s="167">
        <v>471.63599999999997</v>
      </c>
      <c r="P36" s="16"/>
      <c r="Q36" s="15"/>
      <c r="R36" s="57"/>
      <c r="S36" s="57"/>
      <c r="T36" s="57"/>
      <c r="U36" s="15"/>
      <c r="V36" s="15"/>
      <c r="W36" s="15"/>
      <c r="X36" s="15"/>
      <c r="Y36" s="15"/>
      <c r="Z36" s="15"/>
      <c r="AA36" s="15"/>
      <c r="AB36" s="15"/>
      <c r="AC36" s="15"/>
      <c r="AD36" s="17"/>
      <c r="AE36" s="15"/>
      <c r="AG36" s="51"/>
      <c r="AH36" s="42"/>
      <c r="AI36" s="42"/>
      <c r="AJ36" s="42"/>
      <c r="AK36" s="42"/>
      <c r="AL36" s="46"/>
      <c r="AM36" s="42"/>
      <c r="AN36" s="51"/>
      <c r="AO36" s="42"/>
    </row>
    <row r="37" spans="1:41" x14ac:dyDescent="0.25">
      <c r="A37" s="21">
        <v>32</v>
      </c>
      <c r="B37" s="173">
        <v>346.47800000000001</v>
      </c>
      <c r="C37" s="167">
        <v>467.58799999999997</v>
      </c>
      <c r="D37" s="167">
        <v>525.899</v>
      </c>
      <c r="E37" s="175">
        <v>563.08999999999992</v>
      </c>
      <c r="F37" s="175">
        <v>565.53200000000004</v>
      </c>
      <c r="G37" s="167">
        <v>634.40300000000002</v>
      </c>
      <c r="H37" s="167">
        <v>542.12400000000002</v>
      </c>
      <c r="I37" s="168">
        <v>608.03599999999994</v>
      </c>
      <c r="J37" s="167">
        <v>599.62099999999998</v>
      </c>
      <c r="K37" s="167">
        <v>458.601</v>
      </c>
      <c r="L37" s="169">
        <v>561.09899999999993</v>
      </c>
      <c r="M37" s="169">
        <v>485.459</v>
      </c>
      <c r="N37" s="167">
        <v>527.61500000000012</v>
      </c>
      <c r="O37" s="167">
        <v>478.32400000000007</v>
      </c>
      <c r="P37" s="16"/>
      <c r="Q37" s="15"/>
      <c r="R37" s="57"/>
      <c r="S37" s="57"/>
      <c r="T37" s="57"/>
      <c r="U37" s="15"/>
      <c r="V37" s="15"/>
      <c r="W37" s="15"/>
      <c r="X37" s="15"/>
      <c r="Y37" s="15"/>
      <c r="Z37" s="15"/>
      <c r="AA37" s="15"/>
      <c r="AB37" s="15"/>
      <c r="AC37" s="15"/>
      <c r="AD37" s="17"/>
      <c r="AE37" s="15"/>
      <c r="AG37" s="51"/>
      <c r="AH37" s="42"/>
      <c r="AI37" s="42"/>
      <c r="AJ37" s="42"/>
      <c r="AK37" s="42"/>
      <c r="AL37" s="46"/>
      <c r="AM37" s="42"/>
      <c r="AN37" s="51"/>
      <c r="AO37" s="42"/>
    </row>
    <row r="38" spans="1:41" x14ac:dyDescent="0.25">
      <c r="A38" s="21">
        <v>33</v>
      </c>
      <c r="B38" s="173">
        <v>351.47200000000004</v>
      </c>
      <c r="C38" s="167">
        <v>474.27600000000001</v>
      </c>
      <c r="D38" s="167">
        <v>530.27700000000004</v>
      </c>
      <c r="E38" s="175">
        <v>569.22800000000007</v>
      </c>
      <c r="F38" s="175">
        <v>572.51700000000005</v>
      </c>
      <c r="G38" s="167">
        <v>640.57399999999996</v>
      </c>
      <c r="H38" s="167">
        <v>548.35</v>
      </c>
      <c r="I38" s="168">
        <v>613.33800000000008</v>
      </c>
      <c r="J38" s="167">
        <v>607.36500000000001</v>
      </c>
      <c r="K38" s="167">
        <v>464.40899999999999</v>
      </c>
      <c r="L38" s="169">
        <v>565.87299999999993</v>
      </c>
      <c r="M38" s="169">
        <v>493.17400000000004</v>
      </c>
      <c r="N38" s="167">
        <v>536.1400000000001</v>
      </c>
      <c r="O38" s="167">
        <v>485.06700000000001</v>
      </c>
      <c r="P38" s="16"/>
      <c r="Q38" s="15"/>
      <c r="R38" s="57"/>
      <c r="S38" s="57"/>
      <c r="T38" s="57"/>
      <c r="U38" s="15"/>
      <c r="V38" s="15"/>
      <c r="W38" s="15"/>
      <c r="X38" s="15"/>
      <c r="Y38" s="15"/>
      <c r="Z38" s="15"/>
      <c r="AA38" s="15"/>
      <c r="AB38" s="15"/>
      <c r="AC38" s="15"/>
      <c r="AD38" s="17"/>
      <c r="AE38" s="15"/>
      <c r="AG38" s="51"/>
      <c r="AH38" s="42"/>
      <c r="AI38" s="42"/>
      <c r="AJ38" s="42"/>
      <c r="AK38" s="42"/>
      <c r="AL38" s="46"/>
      <c r="AM38" s="42"/>
      <c r="AN38" s="51"/>
      <c r="AO38" s="42"/>
    </row>
    <row r="39" spans="1:41" x14ac:dyDescent="0.25">
      <c r="A39" s="21">
        <v>34</v>
      </c>
      <c r="B39" s="173">
        <v>356.565</v>
      </c>
      <c r="C39" s="167">
        <v>481.08500000000004</v>
      </c>
      <c r="D39" s="167">
        <v>534.98500000000001</v>
      </c>
      <c r="E39" s="175">
        <v>575.14599999999996</v>
      </c>
      <c r="F39" s="175">
        <v>580.15099999999995</v>
      </c>
      <c r="G39" s="167">
        <v>646.88800000000003</v>
      </c>
      <c r="H39" s="167">
        <v>554.56499999999994</v>
      </c>
      <c r="I39" s="168">
        <v>618.255</v>
      </c>
      <c r="J39" s="167">
        <v>615.33999999999992</v>
      </c>
      <c r="K39" s="167">
        <v>470.31600000000003</v>
      </c>
      <c r="L39" s="169">
        <v>570.71300000000008</v>
      </c>
      <c r="M39" s="169">
        <v>501.02300000000002</v>
      </c>
      <c r="N39" s="167">
        <v>544.82999999999993</v>
      </c>
      <c r="O39" s="167">
        <v>491.887</v>
      </c>
      <c r="P39" s="16"/>
      <c r="Q39" s="15"/>
      <c r="R39" s="57"/>
      <c r="S39" s="57"/>
      <c r="T39" s="57"/>
      <c r="U39" s="15"/>
      <c r="V39" s="15"/>
      <c r="W39" s="15"/>
      <c r="X39" s="15"/>
      <c r="Y39" s="15"/>
      <c r="Z39" s="15"/>
      <c r="AA39" s="15"/>
      <c r="AB39" s="15"/>
      <c r="AC39" s="15"/>
      <c r="AD39" s="17"/>
      <c r="AE39" s="15"/>
      <c r="AG39" s="51"/>
      <c r="AH39" s="42"/>
      <c r="AI39" s="42"/>
      <c r="AJ39" s="42"/>
      <c r="AK39" s="42"/>
      <c r="AL39" s="46"/>
      <c r="AM39" s="42"/>
      <c r="AN39" s="51"/>
      <c r="AO39" s="42"/>
    </row>
    <row r="40" spans="1:41" x14ac:dyDescent="0.25">
      <c r="A40" s="21">
        <v>35</v>
      </c>
      <c r="B40" s="173">
        <v>361.9</v>
      </c>
      <c r="C40" s="167">
        <v>488.22400000000005</v>
      </c>
      <c r="D40" s="167">
        <v>541.16700000000003</v>
      </c>
      <c r="E40" s="175">
        <v>580.72299999999996</v>
      </c>
      <c r="F40" s="175">
        <v>587.97199999999998</v>
      </c>
      <c r="G40" s="167">
        <v>653.26800000000003</v>
      </c>
      <c r="H40" s="167">
        <v>560.89</v>
      </c>
      <c r="I40" s="168">
        <v>623.33699999999999</v>
      </c>
      <c r="J40" s="167">
        <v>623.6450000000001</v>
      </c>
      <c r="K40" s="167">
        <v>476.49799999999999</v>
      </c>
      <c r="L40" s="169">
        <v>575.87199999999996</v>
      </c>
      <c r="M40" s="169">
        <v>509.12699999999995</v>
      </c>
      <c r="N40" s="167">
        <v>553.77300000000002</v>
      </c>
      <c r="O40" s="167">
        <v>498.98200000000008</v>
      </c>
      <c r="P40" s="16"/>
      <c r="Q40" s="15"/>
      <c r="R40" s="57"/>
      <c r="S40" s="57"/>
      <c r="T40" s="57"/>
      <c r="U40" s="15"/>
      <c r="V40" s="15"/>
      <c r="W40" s="15"/>
      <c r="X40" s="15"/>
      <c r="Y40" s="15"/>
      <c r="Z40" s="15"/>
      <c r="AA40" s="15"/>
      <c r="AB40" s="15"/>
      <c r="AC40" s="15"/>
      <c r="AD40" s="17"/>
      <c r="AE40" s="15"/>
      <c r="AG40" s="51"/>
      <c r="AH40" s="42"/>
      <c r="AI40" s="42"/>
      <c r="AJ40" s="42"/>
      <c r="AK40" s="42"/>
      <c r="AL40" s="46"/>
      <c r="AM40" s="42"/>
      <c r="AN40" s="51"/>
      <c r="AO40" s="42"/>
    </row>
    <row r="41" spans="1:41" x14ac:dyDescent="0.25">
      <c r="A41" s="21">
        <v>36</v>
      </c>
      <c r="B41" s="173">
        <v>367.47699999999998</v>
      </c>
      <c r="C41" s="167">
        <v>495.68200000000002</v>
      </c>
      <c r="D41" s="167">
        <v>546.56799999999998</v>
      </c>
      <c r="E41" s="175">
        <v>586.09099999999989</v>
      </c>
      <c r="F41" s="175">
        <v>595.67200000000003</v>
      </c>
      <c r="G41" s="167">
        <v>659.846</v>
      </c>
      <c r="H41" s="167">
        <v>567.32500000000005</v>
      </c>
      <c r="I41" s="168">
        <v>628.5619999999999</v>
      </c>
      <c r="J41" s="167">
        <v>632.24699999999996</v>
      </c>
      <c r="K41" s="167">
        <v>482.988</v>
      </c>
      <c r="L41" s="169">
        <v>581.38299999999992</v>
      </c>
      <c r="M41" s="169">
        <v>517.45500000000004</v>
      </c>
      <c r="N41" s="167">
        <v>563.03500000000008</v>
      </c>
      <c r="O41" s="167">
        <v>506.37400000000002</v>
      </c>
      <c r="P41" s="16"/>
      <c r="Q41" s="15"/>
      <c r="R41" s="57"/>
      <c r="S41" s="57"/>
      <c r="T41" s="57"/>
      <c r="U41" s="15"/>
      <c r="V41" s="15"/>
      <c r="W41" s="15"/>
      <c r="X41" s="15"/>
      <c r="Y41" s="15"/>
      <c r="Z41" s="15"/>
      <c r="AA41" s="15"/>
      <c r="AB41" s="15"/>
      <c r="AC41" s="15"/>
      <c r="AD41" s="17"/>
      <c r="AE41" s="15"/>
      <c r="AG41" s="51"/>
      <c r="AH41" s="42"/>
      <c r="AI41" s="42"/>
      <c r="AJ41" s="42"/>
      <c r="AK41" s="42"/>
      <c r="AL41" s="46"/>
      <c r="AM41" s="42"/>
      <c r="AN41" s="51"/>
      <c r="AO41" s="42"/>
    </row>
    <row r="42" spans="1:41" x14ac:dyDescent="0.25">
      <c r="A42" s="21">
        <v>37</v>
      </c>
      <c r="B42" s="173">
        <v>373.30700000000002</v>
      </c>
      <c r="C42" s="167">
        <v>503.50300000000004</v>
      </c>
      <c r="D42" s="167">
        <v>552.35400000000004</v>
      </c>
      <c r="E42" s="175">
        <v>591.4369999999999</v>
      </c>
      <c r="F42" s="175">
        <v>603.21799999999996</v>
      </c>
      <c r="G42" s="167">
        <v>666.54500000000007</v>
      </c>
      <c r="H42" s="167">
        <v>573.92499999999995</v>
      </c>
      <c r="I42" s="168">
        <v>633.99599999999998</v>
      </c>
      <c r="J42" s="167">
        <v>641.43200000000002</v>
      </c>
      <c r="K42" s="167">
        <v>489.80799999999999</v>
      </c>
      <c r="L42" s="169">
        <v>587.25700000000006</v>
      </c>
      <c r="M42" s="169">
        <v>526.04999999999995</v>
      </c>
      <c r="N42" s="167">
        <v>572.61599999999999</v>
      </c>
      <c r="O42" s="167">
        <v>514.05200000000002</v>
      </c>
      <c r="P42" s="16"/>
      <c r="Q42" s="15"/>
      <c r="R42" s="57"/>
      <c r="S42" s="57"/>
      <c r="T42" s="57"/>
      <c r="U42" s="15"/>
      <c r="V42" s="15"/>
      <c r="W42" s="15"/>
      <c r="X42" s="15"/>
      <c r="Y42" s="15"/>
      <c r="Z42" s="15"/>
      <c r="AA42" s="15"/>
      <c r="AB42" s="15"/>
      <c r="AC42" s="15"/>
      <c r="AD42" s="17"/>
      <c r="AE42" s="15"/>
      <c r="AG42" s="51"/>
      <c r="AH42" s="42"/>
      <c r="AI42" s="42"/>
      <c r="AJ42" s="42"/>
      <c r="AK42" s="42"/>
      <c r="AL42" s="46"/>
      <c r="AM42" s="42"/>
      <c r="AN42" s="51"/>
      <c r="AO42" s="42"/>
    </row>
    <row r="43" spans="1:41" x14ac:dyDescent="0.25">
      <c r="A43" s="21">
        <v>38</v>
      </c>
      <c r="B43" s="173">
        <v>379.42299999999994</v>
      </c>
      <c r="C43" s="167">
        <v>511.709</v>
      </c>
      <c r="D43" s="167">
        <v>558.51400000000001</v>
      </c>
      <c r="E43" s="175">
        <v>596.89300000000003</v>
      </c>
      <c r="F43" s="175">
        <v>610.90700000000004</v>
      </c>
      <c r="G43" s="167">
        <v>673.42000000000007</v>
      </c>
      <c r="H43" s="167">
        <v>580.70100000000002</v>
      </c>
      <c r="I43" s="168">
        <v>639.65</v>
      </c>
      <c r="J43" s="167">
        <v>651.26599999999996</v>
      </c>
      <c r="K43" s="167">
        <v>496.96900000000005</v>
      </c>
      <c r="L43" s="169">
        <v>593.52700000000004</v>
      </c>
      <c r="M43" s="169">
        <v>534.923</v>
      </c>
      <c r="N43" s="167">
        <v>582.52699999999993</v>
      </c>
      <c r="O43" s="167">
        <v>522.08199999999999</v>
      </c>
      <c r="P43" s="16"/>
      <c r="Q43" s="15"/>
      <c r="R43" s="57"/>
      <c r="S43" s="57"/>
      <c r="T43" s="57"/>
      <c r="U43" s="15"/>
      <c r="V43" s="15"/>
      <c r="W43" s="15"/>
      <c r="X43" s="15"/>
      <c r="Y43" s="15"/>
      <c r="Z43" s="15"/>
      <c r="AA43" s="15"/>
      <c r="AB43" s="15"/>
      <c r="AC43" s="15"/>
      <c r="AD43" s="17"/>
      <c r="AE43" s="15"/>
      <c r="AG43" s="51"/>
      <c r="AH43" s="42"/>
      <c r="AI43" s="42"/>
      <c r="AJ43" s="42"/>
      <c r="AK43" s="42"/>
      <c r="AL43" s="46"/>
      <c r="AM43" s="42"/>
      <c r="AN43" s="51"/>
      <c r="AO43" s="42"/>
    </row>
    <row r="44" spans="1:41" x14ac:dyDescent="0.25">
      <c r="A44" s="21">
        <v>39</v>
      </c>
      <c r="B44" s="173">
        <v>385.82499999999999</v>
      </c>
      <c r="C44" s="167">
        <v>520.322</v>
      </c>
      <c r="D44" s="167">
        <v>565.03699999999992</v>
      </c>
      <c r="E44" s="175">
        <v>602.64599999999996</v>
      </c>
      <c r="F44" s="175">
        <v>619.12400000000002</v>
      </c>
      <c r="G44" s="167">
        <v>681.18600000000004</v>
      </c>
      <c r="H44" s="167">
        <v>587.68600000000004</v>
      </c>
      <c r="I44" s="168">
        <v>645.54600000000005</v>
      </c>
      <c r="J44" s="167">
        <v>661.90300000000002</v>
      </c>
      <c r="K44" s="167">
        <v>504.49299999999999</v>
      </c>
      <c r="L44" s="169">
        <v>600.21499999999992</v>
      </c>
      <c r="M44" s="169">
        <v>544.08499999999992</v>
      </c>
      <c r="N44" s="167">
        <v>592.82299999999998</v>
      </c>
      <c r="O44" s="167">
        <v>530.45299999999997</v>
      </c>
      <c r="P44" s="16"/>
      <c r="Q44" s="15"/>
      <c r="R44" s="57"/>
      <c r="S44" s="57"/>
      <c r="T44" s="57"/>
      <c r="U44" s="15"/>
      <c r="V44" s="15"/>
      <c r="W44" s="15"/>
      <c r="X44" s="15"/>
      <c r="Y44" s="15"/>
      <c r="Z44" s="15"/>
      <c r="AA44" s="15"/>
      <c r="AB44" s="15"/>
      <c r="AC44" s="15"/>
      <c r="AD44" s="17"/>
      <c r="AE44" s="15"/>
      <c r="AG44" s="51"/>
      <c r="AH44" s="42"/>
      <c r="AI44" s="42"/>
      <c r="AJ44" s="42"/>
      <c r="AK44" s="42"/>
      <c r="AL44" s="46"/>
      <c r="AM44" s="42"/>
      <c r="AN44" s="51"/>
      <c r="AO44" s="42"/>
    </row>
    <row r="45" spans="1:41" x14ac:dyDescent="0.25">
      <c r="A45" s="21">
        <v>40</v>
      </c>
      <c r="B45" s="173">
        <v>392.50200000000001</v>
      </c>
      <c r="C45" s="167">
        <v>529.298</v>
      </c>
      <c r="D45" s="167">
        <v>572.01099999999997</v>
      </c>
      <c r="E45" s="175">
        <v>608.89400000000001</v>
      </c>
      <c r="F45" s="175">
        <v>628.00100000000009</v>
      </c>
      <c r="G45" s="167">
        <v>689.93099999999993</v>
      </c>
      <c r="H45" s="167">
        <v>595.11099999999999</v>
      </c>
      <c r="I45" s="168">
        <v>652.322</v>
      </c>
      <c r="J45" s="167">
        <v>673.13400000000001</v>
      </c>
      <c r="K45" s="167">
        <v>512.44600000000003</v>
      </c>
      <c r="L45" s="169">
        <v>607.39799999999991</v>
      </c>
      <c r="M45" s="169">
        <v>553.55800000000011</v>
      </c>
      <c r="N45" s="167">
        <v>603.49299999999994</v>
      </c>
      <c r="O45" s="167">
        <v>539.27499999999998</v>
      </c>
      <c r="P45" s="16"/>
      <c r="Q45" s="15"/>
      <c r="R45" s="57"/>
      <c r="S45" s="57"/>
      <c r="T45" s="57"/>
      <c r="U45" s="15"/>
      <c r="V45" s="15"/>
      <c r="W45" s="15"/>
      <c r="X45" s="15"/>
      <c r="Y45" s="15"/>
      <c r="Z45" s="15"/>
      <c r="AA45" s="15"/>
      <c r="AB45" s="15"/>
      <c r="AC45" s="15"/>
      <c r="AD45" s="17"/>
      <c r="AE45" s="15"/>
      <c r="AG45" s="51"/>
      <c r="AH45" s="42"/>
      <c r="AI45" s="42"/>
      <c r="AJ45" s="42"/>
      <c r="AK45" s="42"/>
      <c r="AL45" s="46"/>
      <c r="AM45" s="42"/>
      <c r="AN45" s="51"/>
      <c r="AO45" s="42"/>
    </row>
    <row r="46" spans="1:41" x14ac:dyDescent="0.25">
      <c r="A46" s="21">
        <v>41</v>
      </c>
      <c r="B46" s="173">
        <v>399.46499999999997</v>
      </c>
      <c r="C46" s="167">
        <v>538.69200000000001</v>
      </c>
      <c r="D46" s="167">
        <v>579.37</v>
      </c>
      <c r="E46" s="175">
        <v>615.78</v>
      </c>
      <c r="F46" s="175">
        <v>637.67000000000007</v>
      </c>
      <c r="G46" s="167">
        <v>699.6</v>
      </c>
      <c r="H46" s="167">
        <v>603.07500000000005</v>
      </c>
      <c r="I46" s="168">
        <v>660.06599999999992</v>
      </c>
      <c r="J46" s="167">
        <v>684.81599999999992</v>
      </c>
      <c r="K46" s="167">
        <v>520.85</v>
      </c>
      <c r="L46" s="169">
        <v>615.09799999999996</v>
      </c>
      <c r="M46" s="169">
        <v>563.25699999999995</v>
      </c>
      <c r="N46" s="167">
        <v>614.54800000000012</v>
      </c>
      <c r="O46" s="167">
        <v>548.61400000000003</v>
      </c>
      <c r="P46" s="16"/>
      <c r="Q46" s="15"/>
      <c r="R46" s="57"/>
      <c r="S46" s="57"/>
      <c r="T46" s="57"/>
      <c r="U46" s="15"/>
      <c r="V46" s="15"/>
      <c r="W46" s="15"/>
      <c r="X46" s="15"/>
      <c r="Y46" s="15"/>
      <c r="Z46" s="15"/>
      <c r="AA46" s="15"/>
      <c r="AB46" s="15"/>
      <c r="AC46" s="15"/>
      <c r="AD46" s="17"/>
      <c r="AE46" s="15"/>
      <c r="AG46" s="51"/>
      <c r="AH46" s="42"/>
      <c r="AI46" s="42"/>
      <c r="AJ46" s="42"/>
      <c r="AK46" s="42"/>
      <c r="AL46" s="46"/>
      <c r="AM46" s="42"/>
      <c r="AN46" s="51"/>
      <c r="AO46" s="42"/>
    </row>
    <row r="47" spans="1:41" x14ac:dyDescent="0.25">
      <c r="A47" s="21">
        <v>42</v>
      </c>
      <c r="B47" s="173">
        <v>406.72500000000002</v>
      </c>
      <c r="C47" s="167">
        <v>548.50400000000002</v>
      </c>
      <c r="D47" s="167">
        <v>587.10300000000007</v>
      </c>
      <c r="E47" s="175">
        <v>623.41399999999999</v>
      </c>
      <c r="F47" s="175">
        <v>647.97700000000009</v>
      </c>
      <c r="G47" s="167">
        <v>710.33600000000001</v>
      </c>
      <c r="H47" s="167">
        <v>611.62199999999996</v>
      </c>
      <c r="I47" s="168">
        <v>668.899</v>
      </c>
      <c r="J47" s="167">
        <v>696.80600000000004</v>
      </c>
      <c r="K47" s="167">
        <v>529.71600000000001</v>
      </c>
      <c r="L47" s="169">
        <v>623.33699999999999</v>
      </c>
      <c r="M47" s="169">
        <v>573.20900000000006</v>
      </c>
      <c r="N47" s="167">
        <v>626.05399999999997</v>
      </c>
      <c r="O47" s="167">
        <v>558.45900000000006</v>
      </c>
      <c r="P47" s="16"/>
      <c r="Q47" s="15"/>
      <c r="R47" s="57"/>
      <c r="S47" s="57"/>
      <c r="T47" s="57"/>
      <c r="U47" s="15"/>
      <c r="V47" s="15"/>
      <c r="W47" s="15"/>
      <c r="X47" s="15"/>
      <c r="Y47" s="15"/>
      <c r="Z47" s="15"/>
      <c r="AA47" s="15"/>
      <c r="AB47" s="15"/>
      <c r="AC47" s="15"/>
      <c r="AD47" s="17"/>
      <c r="AE47" s="15"/>
      <c r="AG47" s="51"/>
      <c r="AH47" s="42"/>
      <c r="AI47" s="42"/>
      <c r="AJ47" s="42"/>
      <c r="AK47" s="42"/>
      <c r="AL47" s="46"/>
      <c r="AM47" s="42"/>
      <c r="AN47" s="51"/>
      <c r="AO47" s="42"/>
    </row>
    <row r="48" spans="1:41" x14ac:dyDescent="0.25">
      <c r="A48" s="21">
        <v>43</v>
      </c>
      <c r="B48" s="173">
        <v>414.31500000000005</v>
      </c>
      <c r="C48" s="167">
        <v>558.75599999999997</v>
      </c>
      <c r="D48" s="167">
        <v>595.27599999999995</v>
      </c>
      <c r="E48" s="175">
        <v>631.97199999999998</v>
      </c>
      <c r="F48" s="175">
        <v>659.2299999999999</v>
      </c>
      <c r="G48" s="167">
        <v>722.16099999999994</v>
      </c>
      <c r="H48" s="167">
        <v>620.83999999999992</v>
      </c>
      <c r="I48" s="168">
        <v>678.95299999999997</v>
      </c>
      <c r="J48" s="167">
        <v>709.26900000000001</v>
      </c>
      <c r="K48" s="167">
        <v>539.11</v>
      </c>
      <c r="L48" s="169">
        <v>632.18100000000004</v>
      </c>
      <c r="M48" s="169">
        <v>583.49099999999999</v>
      </c>
      <c r="N48" s="167">
        <v>638.01099999999997</v>
      </c>
      <c r="O48" s="167">
        <v>568.87599999999998</v>
      </c>
      <c r="P48" s="16"/>
      <c r="Q48" s="15"/>
      <c r="R48" s="57"/>
      <c r="S48" s="57"/>
      <c r="T48" s="57"/>
      <c r="U48" s="15"/>
      <c r="V48" s="15"/>
      <c r="W48" s="15"/>
      <c r="X48" s="15"/>
      <c r="Y48" s="15"/>
      <c r="Z48" s="15"/>
      <c r="AA48" s="15"/>
      <c r="AB48" s="15"/>
      <c r="AC48" s="15"/>
      <c r="AD48" s="17"/>
      <c r="AE48" s="15"/>
      <c r="AG48" s="51"/>
      <c r="AH48" s="42"/>
      <c r="AI48" s="42"/>
      <c r="AJ48" s="42"/>
      <c r="AK48" s="42"/>
      <c r="AL48" s="46"/>
      <c r="AM48" s="42"/>
      <c r="AN48" s="51"/>
      <c r="AO48" s="42"/>
    </row>
    <row r="49" spans="1:41" x14ac:dyDescent="0.25">
      <c r="A49" s="21">
        <v>44</v>
      </c>
      <c r="B49" s="173">
        <v>422.25700000000001</v>
      </c>
      <c r="C49" s="167">
        <v>569.52499999999998</v>
      </c>
      <c r="D49" s="167">
        <v>603.87800000000004</v>
      </c>
      <c r="E49" s="175">
        <v>641.41000000000008</v>
      </c>
      <c r="F49" s="175">
        <v>670.73599999999999</v>
      </c>
      <c r="G49" s="167">
        <v>734.16199999999992</v>
      </c>
      <c r="H49" s="167">
        <v>630.80600000000004</v>
      </c>
      <c r="I49" s="168">
        <v>690.33800000000008</v>
      </c>
      <c r="J49" s="167">
        <v>721.98500000000001</v>
      </c>
      <c r="K49" s="167">
        <v>549.04300000000001</v>
      </c>
      <c r="L49" s="169">
        <v>641.65200000000004</v>
      </c>
      <c r="M49" s="169">
        <v>594.21299999999997</v>
      </c>
      <c r="N49" s="167">
        <v>650.47399999999993</v>
      </c>
      <c r="O49" s="167">
        <v>579.87599999999998</v>
      </c>
      <c r="P49" s="16"/>
      <c r="Q49" s="15"/>
      <c r="R49" s="57"/>
      <c r="S49" s="57"/>
      <c r="T49" s="57"/>
      <c r="U49" s="15"/>
      <c r="V49" s="15"/>
      <c r="W49" s="15"/>
      <c r="X49" s="15"/>
      <c r="Y49" s="15"/>
      <c r="Z49" s="15"/>
      <c r="AA49" s="15"/>
      <c r="AB49" s="15"/>
      <c r="AC49" s="15"/>
      <c r="AD49" s="17"/>
      <c r="AE49" s="15"/>
      <c r="AG49" s="51"/>
      <c r="AH49" s="42"/>
      <c r="AI49" s="42"/>
      <c r="AJ49" s="42"/>
      <c r="AK49" s="42"/>
      <c r="AL49" s="46"/>
      <c r="AM49" s="42"/>
      <c r="AN49" s="51"/>
      <c r="AO49" s="42"/>
    </row>
    <row r="50" spans="1:41" x14ac:dyDescent="0.25">
      <c r="A50" s="21">
        <v>45</v>
      </c>
      <c r="B50" s="173">
        <v>430.44100000000003</v>
      </c>
      <c r="C50" s="167">
        <v>580.65700000000004</v>
      </c>
      <c r="D50" s="167">
        <v>612.96400000000006</v>
      </c>
      <c r="E50" s="175">
        <v>651.71699999999998</v>
      </c>
      <c r="F50" s="175">
        <v>682.52799999999991</v>
      </c>
      <c r="G50" s="167">
        <v>746.47099999999989</v>
      </c>
      <c r="H50" s="167">
        <v>641.15700000000004</v>
      </c>
      <c r="I50" s="168">
        <v>702.21799999999996</v>
      </c>
      <c r="J50" s="167">
        <v>735.32799999999997</v>
      </c>
      <c r="K50" s="167">
        <v>559.37199999999996</v>
      </c>
      <c r="L50" s="169">
        <v>651.57400000000007</v>
      </c>
      <c r="M50" s="169">
        <v>605.25400000000002</v>
      </c>
      <c r="N50" s="167">
        <v>663.34399999999994</v>
      </c>
      <c r="O50" s="167">
        <v>591.22800000000007</v>
      </c>
      <c r="P50" s="16"/>
      <c r="Q50" s="15"/>
      <c r="R50" s="57"/>
      <c r="S50" s="57"/>
      <c r="T50" s="57"/>
      <c r="U50" s="15"/>
      <c r="V50" s="15"/>
      <c r="W50" s="15"/>
      <c r="X50" s="15"/>
      <c r="Y50" s="15"/>
      <c r="Z50" s="15"/>
      <c r="AA50" s="15"/>
      <c r="AB50" s="15"/>
      <c r="AC50" s="15"/>
      <c r="AD50" s="17"/>
      <c r="AE50" s="15"/>
      <c r="AG50" s="51"/>
      <c r="AH50" s="42"/>
      <c r="AI50" s="42"/>
      <c r="AJ50" s="42"/>
      <c r="AK50" s="42"/>
      <c r="AL50" s="46"/>
      <c r="AM50" s="42"/>
      <c r="AN50" s="51"/>
      <c r="AO50" s="42"/>
    </row>
    <row r="51" spans="1:41" x14ac:dyDescent="0.25">
      <c r="A51" s="21">
        <v>46</v>
      </c>
      <c r="B51" s="173">
        <v>438.88900000000001</v>
      </c>
      <c r="C51" s="167">
        <v>592.19600000000003</v>
      </c>
      <c r="D51" s="167">
        <v>622.51199999999994</v>
      </c>
      <c r="E51" s="175">
        <v>662.904</v>
      </c>
      <c r="F51" s="175">
        <v>694.68299999999999</v>
      </c>
      <c r="G51" s="167">
        <v>759.09900000000005</v>
      </c>
      <c r="H51" s="167">
        <v>651.904</v>
      </c>
      <c r="I51" s="168">
        <v>714.63699999999994</v>
      </c>
      <c r="J51" s="167">
        <v>749.17700000000002</v>
      </c>
      <c r="K51" s="167">
        <v>570.10799999999995</v>
      </c>
      <c r="L51" s="169">
        <v>661.99099999999999</v>
      </c>
      <c r="M51" s="169">
        <v>616.69100000000003</v>
      </c>
      <c r="N51" s="167">
        <v>676.654</v>
      </c>
      <c r="O51" s="167">
        <v>602.822</v>
      </c>
      <c r="P51" s="16"/>
      <c r="Q51" s="15"/>
      <c r="R51" s="57"/>
      <c r="S51" s="57"/>
      <c r="T51" s="57"/>
      <c r="U51" s="15"/>
      <c r="V51" s="15"/>
      <c r="W51" s="15"/>
      <c r="X51" s="15"/>
      <c r="Y51" s="15"/>
      <c r="Z51" s="15"/>
      <c r="AA51" s="15"/>
      <c r="AB51" s="15"/>
      <c r="AC51" s="15"/>
      <c r="AD51" s="17"/>
      <c r="AE51" s="15"/>
      <c r="AG51" s="51"/>
      <c r="AH51" s="42"/>
      <c r="AI51" s="42"/>
      <c r="AJ51" s="42"/>
      <c r="AK51" s="42"/>
      <c r="AL51" s="46"/>
      <c r="AM51" s="42"/>
      <c r="AN51" s="51"/>
      <c r="AO51" s="42"/>
    </row>
    <row r="52" spans="1:41" x14ac:dyDescent="0.25">
      <c r="A52" s="21">
        <v>47</v>
      </c>
      <c r="B52" s="173">
        <v>447.63400000000001</v>
      </c>
      <c r="C52" s="167">
        <v>604.17499999999995</v>
      </c>
      <c r="D52" s="167">
        <v>632.56599999999992</v>
      </c>
      <c r="E52" s="175">
        <v>674.85</v>
      </c>
      <c r="F52" s="175">
        <v>707.12399999999991</v>
      </c>
      <c r="G52" s="167">
        <v>772.07899999999995</v>
      </c>
      <c r="H52" s="167">
        <v>663.09099999999989</v>
      </c>
      <c r="I52" s="168">
        <v>727.59500000000003</v>
      </c>
      <c r="J52" s="167">
        <v>763.54300000000001</v>
      </c>
      <c r="K52" s="167">
        <v>581.30600000000004</v>
      </c>
      <c r="L52" s="169">
        <v>672.92499999999995</v>
      </c>
      <c r="M52" s="169">
        <v>628.52300000000002</v>
      </c>
      <c r="N52" s="167">
        <v>690.44800000000009</v>
      </c>
      <c r="O52" s="167">
        <v>614.82299999999998</v>
      </c>
      <c r="P52" s="16"/>
      <c r="Q52" s="15"/>
      <c r="R52" s="57"/>
      <c r="S52" s="57"/>
      <c r="T52" s="57"/>
      <c r="U52" s="15"/>
      <c r="V52" s="15"/>
      <c r="W52" s="15"/>
      <c r="X52" s="15"/>
      <c r="Y52" s="15"/>
      <c r="Z52" s="15"/>
      <c r="AA52" s="15"/>
      <c r="AB52" s="15"/>
      <c r="AC52" s="15"/>
      <c r="AD52" s="17"/>
      <c r="AE52" s="15"/>
      <c r="AG52" s="51"/>
      <c r="AH52" s="42"/>
      <c r="AI52" s="42"/>
      <c r="AJ52" s="42"/>
      <c r="AK52" s="42"/>
      <c r="AL52" s="46"/>
      <c r="AM52" s="42"/>
      <c r="AN52" s="51"/>
      <c r="AO52" s="42"/>
    </row>
    <row r="53" spans="1:41" x14ac:dyDescent="0.25">
      <c r="A53" s="21">
        <v>48</v>
      </c>
      <c r="B53" s="173">
        <v>456.66499999999996</v>
      </c>
      <c r="C53" s="167">
        <v>616.62700000000007</v>
      </c>
      <c r="D53" s="167">
        <v>643.14799999999991</v>
      </c>
      <c r="E53" s="175">
        <v>687.5</v>
      </c>
      <c r="F53" s="175">
        <v>720.01599999999996</v>
      </c>
      <c r="G53" s="167">
        <v>785.32300000000009</v>
      </c>
      <c r="H53" s="167">
        <v>674.74</v>
      </c>
      <c r="I53" s="168">
        <v>741.13599999999997</v>
      </c>
      <c r="J53" s="167">
        <v>778.39300000000003</v>
      </c>
      <c r="K53" s="167">
        <v>592.98800000000006</v>
      </c>
      <c r="L53" s="169">
        <v>684.44200000000001</v>
      </c>
      <c r="M53" s="169">
        <v>640.79499999999996</v>
      </c>
      <c r="N53" s="167">
        <v>704.7589999999999</v>
      </c>
      <c r="O53" s="167">
        <v>627.24200000000008</v>
      </c>
      <c r="P53" s="16"/>
      <c r="Q53" s="15"/>
      <c r="R53" s="57"/>
      <c r="S53" s="57"/>
      <c r="T53" s="57"/>
      <c r="U53" s="15"/>
      <c r="V53" s="15"/>
      <c r="W53" s="15"/>
      <c r="X53" s="15"/>
      <c r="Y53" s="15"/>
      <c r="Z53" s="15"/>
      <c r="AA53" s="15"/>
      <c r="AB53" s="15"/>
      <c r="AC53" s="15"/>
      <c r="AD53" s="17"/>
      <c r="AE53" s="15"/>
      <c r="AG53" s="51"/>
      <c r="AH53" s="42"/>
      <c r="AI53" s="42"/>
      <c r="AJ53" s="42"/>
      <c r="AK53" s="42"/>
      <c r="AL53" s="46"/>
      <c r="AM53" s="42"/>
      <c r="AN53" s="51"/>
      <c r="AO53" s="42"/>
    </row>
    <row r="54" spans="1:41" x14ac:dyDescent="0.25">
      <c r="A54" s="21">
        <v>49</v>
      </c>
      <c r="B54" s="173">
        <v>466.048</v>
      </c>
      <c r="C54" s="167">
        <v>629.58500000000004</v>
      </c>
      <c r="D54" s="167">
        <v>654.13699999999994</v>
      </c>
      <c r="E54" s="175">
        <v>700.74399999999991</v>
      </c>
      <c r="F54" s="175">
        <v>733.15</v>
      </c>
      <c r="G54" s="167">
        <v>798.91899999999998</v>
      </c>
      <c r="H54" s="167">
        <v>686.87299999999993</v>
      </c>
      <c r="I54" s="168">
        <v>755.30399999999997</v>
      </c>
      <c r="J54" s="167">
        <v>793.81499999999994</v>
      </c>
      <c r="K54" s="167">
        <v>605.19799999999998</v>
      </c>
      <c r="L54" s="169">
        <v>696.56399999999996</v>
      </c>
      <c r="M54" s="169">
        <v>653.55100000000004</v>
      </c>
      <c r="N54" s="167">
        <v>719.60900000000004</v>
      </c>
      <c r="O54" s="167">
        <v>640.13400000000001</v>
      </c>
      <c r="P54" s="16"/>
      <c r="Q54" s="15"/>
      <c r="R54" s="57"/>
      <c r="S54" s="57"/>
      <c r="T54" s="57"/>
      <c r="U54" s="15"/>
      <c r="V54" s="15"/>
      <c r="W54" s="15"/>
      <c r="X54" s="15"/>
      <c r="Y54" s="15"/>
      <c r="Z54" s="15"/>
      <c r="AA54" s="15"/>
      <c r="AB54" s="15"/>
      <c r="AC54" s="15"/>
      <c r="AD54" s="17"/>
      <c r="AE54" s="15"/>
      <c r="AG54" s="51"/>
      <c r="AH54" s="42"/>
      <c r="AI54" s="42"/>
      <c r="AJ54" s="42"/>
      <c r="AK54" s="42"/>
      <c r="AL54" s="46"/>
      <c r="AM54" s="42"/>
      <c r="AN54" s="51"/>
      <c r="AO54" s="42"/>
    </row>
    <row r="55" spans="1:41" x14ac:dyDescent="0.25">
      <c r="A55" s="21">
        <v>50</v>
      </c>
      <c r="B55" s="173">
        <v>475.77199999999999</v>
      </c>
      <c r="C55" s="167">
        <v>643.0379999999999</v>
      </c>
      <c r="D55" s="167">
        <v>665.45600000000002</v>
      </c>
      <c r="E55" s="175">
        <v>714.41700000000003</v>
      </c>
      <c r="F55" s="175">
        <v>746.55900000000008</v>
      </c>
      <c r="G55" s="167">
        <v>812.76800000000003</v>
      </c>
      <c r="H55" s="167">
        <v>699.303</v>
      </c>
      <c r="I55" s="168">
        <v>769.31799999999998</v>
      </c>
      <c r="J55" s="167">
        <v>809.55600000000004</v>
      </c>
      <c r="K55" s="167">
        <v>617.78200000000004</v>
      </c>
      <c r="L55" s="169">
        <v>709.14799999999991</v>
      </c>
      <c r="M55" s="169">
        <v>666.67000000000007</v>
      </c>
      <c r="N55" s="167">
        <v>734.87700000000007</v>
      </c>
      <c r="O55" s="167">
        <v>653.30099999999993</v>
      </c>
      <c r="P55" s="16"/>
      <c r="Q55" s="15"/>
      <c r="R55" s="57"/>
      <c r="S55" s="57"/>
      <c r="T55" s="57"/>
      <c r="U55" s="15"/>
      <c r="V55" s="15"/>
      <c r="W55" s="15"/>
      <c r="X55" s="15"/>
      <c r="Y55" s="15"/>
      <c r="Z55" s="15"/>
      <c r="AA55" s="15"/>
      <c r="AB55" s="15"/>
      <c r="AC55" s="15"/>
      <c r="AD55" s="17"/>
      <c r="AE55" s="15"/>
      <c r="AG55" s="51"/>
      <c r="AH55" s="42"/>
      <c r="AI55" s="42"/>
      <c r="AJ55" s="42"/>
      <c r="AK55" s="42"/>
      <c r="AL55" s="46"/>
      <c r="AM55" s="42"/>
      <c r="AN55" s="51"/>
      <c r="AO55" s="42"/>
    </row>
    <row r="56" spans="1:41" x14ac:dyDescent="0.25">
      <c r="A56" s="21">
        <v>51</v>
      </c>
      <c r="B56" s="173">
        <v>485.89200000000005</v>
      </c>
      <c r="C56" s="167">
        <v>657.03</v>
      </c>
      <c r="D56" s="167">
        <v>677.16000000000008</v>
      </c>
      <c r="E56" s="175">
        <v>728.53</v>
      </c>
      <c r="F56" s="175">
        <v>760.34199999999987</v>
      </c>
      <c r="G56" s="167">
        <v>826.90300000000002</v>
      </c>
      <c r="H56" s="167">
        <v>712.04099999999994</v>
      </c>
      <c r="I56" s="168">
        <v>783.178</v>
      </c>
      <c r="J56" s="167">
        <v>825.71499999999992</v>
      </c>
      <c r="K56" s="167">
        <v>630.77299999999991</v>
      </c>
      <c r="L56" s="169">
        <v>722.20499999999993</v>
      </c>
      <c r="M56" s="169">
        <v>680.1400000000001</v>
      </c>
      <c r="N56" s="167">
        <v>750.50799999999992</v>
      </c>
      <c r="O56" s="167">
        <v>666.78700000000003</v>
      </c>
      <c r="P56" s="16"/>
      <c r="Q56" s="15"/>
      <c r="R56" s="57"/>
      <c r="S56" s="57"/>
      <c r="T56" s="57"/>
      <c r="U56" s="15"/>
      <c r="V56" s="15"/>
      <c r="W56" s="15"/>
      <c r="X56" s="15"/>
      <c r="Y56" s="15"/>
      <c r="Z56" s="15"/>
      <c r="AA56" s="15"/>
      <c r="AB56" s="15"/>
      <c r="AC56" s="15"/>
      <c r="AD56" s="17"/>
      <c r="AE56" s="15"/>
      <c r="AG56" s="51"/>
      <c r="AH56" s="42"/>
      <c r="AI56" s="42"/>
      <c r="AJ56" s="42"/>
      <c r="AK56" s="42"/>
      <c r="AL56" s="46"/>
      <c r="AM56" s="42"/>
      <c r="AN56" s="51"/>
      <c r="AO56" s="42"/>
    </row>
    <row r="57" spans="1:41" x14ac:dyDescent="0.25">
      <c r="A57" s="21">
        <v>52</v>
      </c>
      <c r="B57" s="173">
        <v>496.39699999999999</v>
      </c>
      <c r="C57" s="167">
        <v>671.58299999999997</v>
      </c>
      <c r="D57" s="167">
        <v>688.18200000000002</v>
      </c>
      <c r="E57" s="175">
        <v>742.92899999999997</v>
      </c>
      <c r="F57" s="175">
        <v>774.53200000000004</v>
      </c>
      <c r="G57" s="167">
        <v>841.37900000000002</v>
      </c>
      <c r="H57" s="167">
        <v>725.08699999999999</v>
      </c>
      <c r="I57" s="168">
        <v>796.88400000000001</v>
      </c>
      <c r="J57" s="167">
        <v>842.17100000000005</v>
      </c>
      <c r="K57" s="167">
        <v>644.19299999999998</v>
      </c>
      <c r="L57" s="169">
        <v>735.80099999999993</v>
      </c>
      <c r="M57" s="169">
        <v>694.03899999999987</v>
      </c>
      <c r="N57" s="167">
        <v>766.61199999999997</v>
      </c>
      <c r="O57" s="167">
        <v>680.60300000000007</v>
      </c>
      <c r="P57" s="16"/>
      <c r="Q57" s="15"/>
      <c r="R57" s="57"/>
      <c r="S57" s="57"/>
      <c r="T57" s="57"/>
      <c r="U57" s="15"/>
      <c r="V57" s="15"/>
      <c r="W57" s="15"/>
      <c r="X57" s="15"/>
      <c r="Y57" s="15"/>
      <c r="Z57" s="15"/>
      <c r="AA57" s="15"/>
      <c r="AB57" s="15"/>
      <c r="AC57" s="15"/>
      <c r="AD57" s="17"/>
      <c r="AE57" s="15"/>
      <c r="AG57" s="51"/>
      <c r="AH57" s="42"/>
      <c r="AI57" s="42"/>
      <c r="AJ57" s="42"/>
      <c r="AK57" s="42"/>
      <c r="AL57" s="46"/>
      <c r="AM57" s="42"/>
      <c r="AN57" s="51"/>
      <c r="AO57" s="42"/>
    </row>
    <row r="58" spans="1:41" x14ac:dyDescent="0.25">
      <c r="A58" s="21">
        <v>53</v>
      </c>
      <c r="B58" s="173">
        <v>507.36400000000003</v>
      </c>
      <c r="C58" s="167">
        <v>686.74099999999999</v>
      </c>
      <c r="D58" s="167">
        <v>699.64400000000001</v>
      </c>
      <c r="E58" s="175">
        <v>757.68</v>
      </c>
      <c r="F58" s="175">
        <v>789.1400000000001</v>
      </c>
      <c r="G58" s="167">
        <v>856.35</v>
      </c>
      <c r="H58" s="167">
        <v>738.49599999999998</v>
      </c>
      <c r="I58" s="168">
        <v>810.4799999999999</v>
      </c>
      <c r="J58" s="167">
        <v>858.93500000000006</v>
      </c>
      <c r="K58" s="167">
        <v>658.09699999999998</v>
      </c>
      <c r="L58" s="169">
        <v>749.9799999999999</v>
      </c>
      <c r="M58" s="169">
        <v>708.35599999999988</v>
      </c>
      <c r="N58" s="167">
        <v>783.17799999999988</v>
      </c>
      <c r="O58" s="167">
        <v>694.80399999999997</v>
      </c>
      <c r="P58" s="16"/>
      <c r="Q58" s="15"/>
      <c r="R58" s="57"/>
      <c r="S58" s="57"/>
      <c r="T58" s="57"/>
      <c r="U58" s="15"/>
      <c r="V58" s="15"/>
      <c r="W58" s="15"/>
      <c r="X58" s="15"/>
      <c r="Y58" s="15"/>
      <c r="Z58" s="15"/>
      <c r="AA58" s="15"/>
      <c r="AB58" s="15"/>
      <c r="AC58" s="15"/>
      <c r="AD58" s="17"/>
      <c r="AE58" s="15"/>
      <c r="AG58" s="51"/>
      <c r="AH58" s="42"/>
      <c r="AI58" s="42"/>
      <c r="AJ58" s="42"/>
      <c r="AK58" s="42"/>
      <c r="AL58" s="46"/>
      <c r="AM58" s="42"/>
      <c r="AN58" s="51"/>
      <c r="AO58" s="42"/>
    </row>
    <row r="59" spans="1:41" x14ac:dyDescent="0.25">
      <c r="A59" s="21">
        <v>54</v>
      </c>
      <c r="B59" s="173">
        <v>518.78200000000004</v>
      </c>
      <c r="C59" s="167">
        <v>702.54800000000012</v>
      </c>
      <c r="D59" s="167">
        <v>712.66800000000001</v>
      </c>
      <c r="E59" s="175">
        <v>772.69500000000005</v>
      </c>
      <c r="F59" s="175">
        <v>804.19900000000007</v>
      </c>
      <c r="G59" s="167">
        <v>871.78300000000013</v>
      </c>
      <c r="H59" s="167">
        <v>752.279</v>
      </c>
      <c r="I59" s="168">
        <v>823.95499999999993</v>
      </c>
      <c r="J59" s="167">
        <v>876.00700000000006</v>
      </c>
      <c r="K59" s="167">
        <v>672.54</v>
      </c>
      <c r="L59" s="169">
        <v>764.79700000000003</v>
      </c>
      <c r="M59" s="169">
        <v>723.17800000000011</v>
      </c>
      <c r="N59" s="167">
        <v>800.27199999999993</v>
      </c>
      <c r="O59" s="167">
        <v>709.41199999999992</v>
      </c>
      <c r="P59" s="16"/>
      <c r="Q59" s="15"/>
      <c r="R59" s="57"/>
      <c r="S59" s="57"/>
      <c r="T59" s="57"/>
      <c r="U59" s="15"/>
      <c r="V59" s="15"/>
      <c r="W59" s="15"/>
      <c r="X59" s="15"/>
      <c r="Y59" s="15"/>
      <c r="Z59" s="15"/>
      <c r="AA59" s="15"/>
      <c r="AB59" s="16"/>
      <c r="AC59" s="15"/>
      <c r="AD59" s="17"/>
      <c r="AE59" s="15"/>
      <c r="AG59" s="51"/>
      <c r="AH59" s="42"/>
      <c r="AI59" s="42"/>
      <c r="AJ59" s="42"/>
      <c r="AK59" s="42"/>
      <c r="AL59" s="46"/>
      <c r="AM59" s="42"/>
      <c r="AN59" s="51"/>
      <c r="AO59" s="42"/>
    </row>
    <row r="60" spans="1:41" x14ac:dyDescent="0.25">
      <c r="A60" s="21">
        <v>55</v>
      </c>
      <c r="B60" s="173">
        <v>530.60699999999997</v>
      </c>
      <c r="C60" s="167">
        <v>718.87199999999996</v>
      </c>
      <c r="D60" s="167">
        <v>726.1869999999999</v>
      </c>
      <c r="E60" s="175">
        <v>788.04</v>
      </c>
      <c r="F60" s="175">
        <v>819.77499999999998</v>
      </c>
      <c r="G60" s="167">
        <v>887.62299999999993</v>
      </c>
      <c r="H60" s="167">
        <v>766.56799999999998</v>
      </c>
      <c r="I60" s="168">
        <v>837.77099999999996</v>
      </c>
      <c r="J60" s="167">
        <v>893.68400000000008</v>
      </c>
      <c r="K60" s="167">
        <v>687.35699999999997</v>
      </c>
      <c r="L60" s="169">
        <v>780.01</v>
      </c>
      <c r="M60" s="169">
        <v>738.27499999999998</v>
      </c>
      <c r="N60" s="167">
        <v>817.70699999999999</v>
      </c>
      <c r="O60" s="167">
        <v>724.28399999999988</v>
      </c>
      <c r="P60" s="16"/>
      <c r="Q60" s="15"/>
      <c r="R60" s="57"/>
      <c r="S60" s="57"/>
      <c r="T60" s="57"/>
      <c r="U60" s="15"/>
      <c r="V60" s="15"/>
      <c r="W60" s="15"/>
      <c r="X60" s="15"/>
      <c r="Y60" s="15"/>
      <c r="Z60" s="15"/>
      <c r="AA60" s="15"/>
      <c r="AB60" s="16"/>
      <c r="AC60" s="15"/>
      <c r="AD60" s="17"/>
      <c r="AE60" s="15"/>
      <c r="AG60" s="51"/>
      <c r="AH60" s="42"/>
      <c r="AI60" s="42"/>
      <c r="AJ60" s="42"/>
      <c r="AK60" s="42"/>
      <c r="AL60" s="46"/>
      <c r="AM60" s="42"/>
      <c r="AN60" s="51"/>
      <c r="AO60" s="42"/>
    </row>
    <row r="61" spans="1:41" x14ac:dyDescent="0.25">
      <c r="A61" s="21">
        <v>56</v>
      </c>
      <c r="B61" s="173">
        <v>542.88299999999992</v>
      </c>
      <c r="C61" s="167">
        <v>735.76800000000003</v>
      </c>
      <c r="D61" s="167">
        <v>740.27800000000002</v>
      </c>
      <c r="E61" s="175">
        <v>803.74799999999993</v>
      </c>
      <c r="F61" s="175">
        <v>835.90099999999995</v>
      </c>
      <c r="G61" s="167">
        <v>904.1450000000001</v>
      </c>
      <c r="H61" s="167">
        <v>781.41800000000001</v>
      </c>
      <c r="I61" s="168">
        <v>851.96100000000001</v>
      </c>
      <c r="J61" s="167">
        <v>911.74599999999998</v>
      </c>
      <c r="K61" s="167">
        <v>702.625</v>
      </c>
      <c r="L61" s="169">
        <v>795.65200000000004</v>
      </c>
      <c r="M61" s="169"/>
      <c r="N61" s="167"/>
      <c r="O61" s="167"/>
      <c r="P61" s="54"/>
      <c r="Q61" s="53"/>
      <c r="R61" s="59"/>
      <c r="S61" s="59"/>
      <c r="T61" s="59"/>
      <c r="U61" s="54"/>
      <c r="V61" s="54"/>
      <c r="W61" s="54"/>
      <c r="X61" s="54"/>
      <c r="Y61" s="54"/>
      <c r="Z61" s="53"/>
      <c r="AA61" s="22"/>
      <c r="AB61" s="25"/>
      <c r="AC61" s="55"/>
      <c r="AD61" s="56"/>
      <c r="AE61" s="25"/>
      <c r="AG61" s="51"/>
      <c r="AH61" s="42"/>
      <c r="AI61" s="42"/>
      <c r="AJ61" s="42"/>
      <c r="AK61" s="42"/>
      <c r="AL61" s="46"/>
      <c r="AM61" s="42"/>
      <c r="AN61" s="51"/>
      <c r="AO61" s="42"/>
    </row>
    <row r="62" spans="1:41" x14ac:dyDescent="0.25">
      <c r="A62" s="21">
        <v>57</v>
      </c>
      <c r="B62" s="173">
        <v>555.67600000000004</v>
      </c>
      <c r="C62" s="167">
        <v>753.346</v>
      </c>
      <c r="D62" s="167">
        <v>754.93</v>
      </c>
      <c r="E62" s="175">
        <v>819.90700000000004</v>
      </c>
      <c r="F62" s="175">
        <v>852.67599999999993</v>
      </c>
      <c r="G62" s="167">
        <v>921.18400000000008</v>
      </c>
      <c r="H62" s="167">
        <v>796.87299999999993</v>
      </c>
      <c r="I62" s="168">
        <v>866.56899999999996</v>
      </c>
      <c r="J62" s="167">
        <v>930.46799999999996</v>
      </c>
      <c r="K62" s="167">
        <v>718.36599999999999</v>
      </c>
      <c r="L62" s="169">
        <v>811.77800000000002</v>
      </c>
      <c r="M62" s="169"/>
      <c r="N62" s="167"/>
      <c r="O62" s="167"/>
      <c r="P62" s="23"/>
      <c r="Q62" s="22"/>
      <c r="R62" s="59"/>
      <c r="S62" s="59"/>
      <c r="T62" s="59"/>
      <c r="U62" s="23"/>
      <c r="V62" s="23"/>
      <c r="W62" s="23"/>
      <c r="X62" s="23"/>
      <c r="Y62" s="23"/>
      <c r="Z62" s="22"/>
      <c r="AA62" s="22"/>
      <c r="AB62" s="25"/>
      <c r="AC62" s="24"/>
      <c r="AD62" s="26"/>
      <c r="AE62" s="25"/>
      <c r="AG62" s="51"/>
      <c r="AH62" s="42"/>
      <c r="AI62" s="42"/>
      <c r="AJ62" s="42"/>
      <c r="AK62" s="42"/>
      <c r="AL62" s="46"/>
      <c r="AM62" s="42"/>
      <c r="AN62" s="51"/>
      <c r="AO62" s="42"/>
    </row>
    <row r="63" spans="1:41" x14ac:dyDescent="0.25">
      <c r="A63" s="21">
        <v>58</v>
      </c>
      <c r="B63" s="173">
        <v>569.03</v>
      </c>
      <c r="C63" s="167">
        <v>771.66099999999994</v>
      </c>
      <c r="D63" s="167">
        <v>770.24200000000008</v>
      </c>
      <c r="E63" s="175">
        <v>836.572</v>
      </c>
      <c r="F63" s="175">
        <v>870.19899999999996</v>
      </c>
      <c r="G63" s="167">
        <v>939.00400000000013</v>
      </c>
      <c r="H63" s="167">
        <v>813.02099999999996</v>
      </c>
      <c r="I63" s="168">
        <v>881.65</v>
      </c>
      <c r="J63" s="167">
        <v>949.77299999999991</v>
      </c>
      <c r="K63" s="167">
        <v>734.63499999999999</v>
      </c>
      <c r="L63" s="169">
        <v>828.44299999999998</v>
      </c>
      <c r="M63" s="169"/>
      <c r="N63" s="167"/>
      <c r="O63" s="167"/>
      <c r="P63" s="23"/>
      <c r="Q63" s="22"/>
      <c r="R63" s="59"/>
      <c r="S63" s="59"/>
      <c r="T63" s="59"/>
      <c r="U63" s="23"/>
      <c r="V63" s="23"/>
      <c r="W63" s="23"/>
      <c r="X63" s="23"/>
      <c r="Y63" s="23"/>
      <c r="Z63" s="22"/>
      <c r="AA63" s="22"/>
      <c r="AB63" s="25"/>
      <c r="AC63" s="24"/>
      <c r="AD63" s="26"/>
      <c r="AE63" s="25"/>
      <c r="AG63" s="51"/>
      <c r="AH63" s="42"/>
      <c r="AI63" s="42"/>
      <c r="AJ63" s="42"/>
      <c r="AK63" s="42"/>
      <c r="AL63" s="46"/>
      <c r="AM63" s="42"/>
      <c r="AN63" s="51"/>
      <c r="AO63" s="42"/>
    </row>
    <row r="64" spans="1:41" x14ac:dyDescent="0.25">
      <c r="A64" s="21">
        <v>59</v>
      </c>
      <c r="B64" s="173">
        <v>583.03300000000002</v>
      </c>
      <c r="C64" s="167">
        <v>790.83400000000006</v>
      </c>
      <c r="D64" s="167">
        <v>786.21400000000006</v>
      </c>
      <c r="E64" s="175">
        <v>853.82</v>
      </c>
      <c r="F64" s="175">
        <v>888.27199999999993</v>
      </c>
      <c r="G64" s="167">
        <v>957.37400000000002</v>
      </c>
      <c r="H64" s="167">
        <v>829.928</v>
      </c>
      <c r="I64" s="168">
        <v>897.23699999999997</v>
      </c>
      <c r="J64" s="167">
        <v>969.50700000000006</v>
      </c>
      <c r="K64" s="167">
        <v>751.49799999999993</v>
      </c>
      <c r="L64" s="169">
        <v>845.702</v>
      </c>
      <c r="M64" s="169"/>
      <c r="N64" s="167"/>
      <c r="O64" s="167"/>
      <c r="P64" s="23"/>
      <c r="Q64" s="22"/>
      <c r="R64" s="59"/>
      <c r="S64" s="59"/>
      <c r="T64" s="59"/>
      <c r="U64" s="23"/>
      <c r="V64" s="23"/>
      <c r="W64" s="49"/>
      <c r="X64" s="22"/>
      <c r="Y64" s="22"/>
      <c r="Z64" s="22"/>
      <c r="AA64" s="22"/>
      <c r="AB64" s="25"/>
      <c r="AC64" s="24"/>
      <c r="AD64" s="26"/>
      <c r="AE64" s="25"/>
      <c r="AG64" s="51"/>
      <c r="AH64" s="42"/>
      <c r="AI64" s="42"/>
      <c r="AJ64" s="42"/>
      <c r="AK64" s="42"/>
      <c r="AL64" s="46"/>
      <c r="AM64" s="42"/>
      <c r="AN64" s="51"/>
      <c r="AO64" s="42"/>
    </row>
    <row r="65" spans="1:41" x14ac:dyDescent="0.25">
      <c r="A65" s="21">
        <v>60</v>
      </c>
      <c r="B65" s="173">
        <v>542.77</v>
      </c>
      <c r="C65" s="167">
        <v>736.67</v>
      </c>
      <c r="D65" s="167">
        <v>729.86</v>
      </c>
      <c r="E65" s="175">
        <v>792.42</v>
      </c>
      <c r="F65" s="175">
        <v>824.28</v>
      </c>
      <c r="G65" s="167">
        <v>887.56000000000006</v>
      </c>
      <c r="H65" s="167">
        <v>846.94500000000005</v>
      </c>
      <c r="I65" s="168">
        <v>913.29700000000003</v>
      </c>
      <c r="J65" s="167">
        <v>989.45</v>
      </c>
      <c r="K65" s="167">
        <v>768.71300000000008</v>
      </c>
      <c r="L65" s="169">
        <v>863.30200000000002</v>
      </c>
      <c r="M65" s="169"/>
      <c r="N65" s="167"/>
      <c r="O65" s="167"/>
      <c r="P65" s="23"/>
      <c r="Q65" s="22"/>
      <c r="R65" s="60"/>
      <c r="S65" s="59"/>
      <c r="T65" s="59"/>
      <c r="U65" s="23"/>
      <c r="V65" s="23"/>
      <c r="W65" s="49"/>
      <c r="X65" s="22"/>
      <c r="Y65" s="22"/>
      <c r="Z65" s="22"/>
      <c r="AA65" s="22"/>
      <c r="AB65" s="25"/>
      <c r="AC65" s="24"/>
      <c r="AD65" s="26"/>
      <c r="AE65" s="25"/>
      <c r="AG65" s="51"/>
      <c r="AH65" s="42"/>
      <c r="AI65" s="42"/>
      <c r="AJ65" s="42"/>
      <c r="AK65" s="42"/>
      <c r="AL65" s="46"/>
      <c r="AM65" s="42"/>
      <c r="AN65" s="51"/>
      <c r="AO65" s="42"/>
    </row>
    <row r="66" spans="1:41" x14ac:dyDescent="0.25">
      <c r="A66" s="21">
        <v>61</v>
      </c>
      <c r="B66" s="173">
        <v>555.5</v>
      </c>
      <c r="C66" s="167">
        <v>754.74</v>
      </c>
      <c r="D66" s="167">
        <v>745.61</v>
      </c>
      <c r="E66" s="175">
        <v>809.24</v>
      </c>
      <c r="F66" s="175">
        <v>841.73</v>
      </c>
      <c r="G66" s="167">
        <v>905.41</v>
      </c>
      <c r="H66" s="167">
        <v>785.53</v>
      </c>
      <c r="I66" s="168">
        <v>845.35</v>
      </c>
      <c r="J66" s="167">
        <v>917.85</v>
      </c>
      <c r="K66" s="167">
        <v>714.83</v>
      </c>
      <c r="L66" s="169">
        <v>801.17</v>
      </c>
      <c r="M66" s="169"/>
      <c r="N66" s="167"/>
      <c r="O66" s="167"/>
      <c r="P66" s="23"/>
      <c r="Q66" s="24"/>
      <c r="R66" s="27"/>
      <c r="S66" s="61"/>
      <c r="T66" s="59"/>
      <c r="U66" s="23"/>
      <c r="V66" s="25"/>
      <c r="W66" s="25"/>
      <c r="X66" s="22"/>
      <c r="Y66" s="22"/>
      <c r="Z66" s="22"/>
      <c r="AA66" s="52"/>
      <c r="AB66" s="25"/>
      <c r="AC66" s="25"/>
      <c r="AD66" s="26"/>
      <c r="AE66" s="25"/>
      <c r="AG66" s="51"/>
      <c r="AH66" s="42"/>
      <c r="AI66" s="42"/>
      <c r="AK66" s="42"/>
      <c r="AL66" s="46"/>
      <c r="AO66" s="42"/>
    </row>
    <row r="67" spans="1:41" x14ac:dyDescent="0.25">
      <c r="A67" s="21">
        <v>62</v>
      </c>
      <c r="B67" s="173">
        <v>568.23</v>
      </c>
      <c r="C67" s="167">
        <v>773.18999999999994</v>
      </c>
      <c r="D67" s="167">
        <v>762.01</v>
      </c>
      <c r="E67" s="175">
        <v>826.53</v>
      </c>
      <c r="F67" s="175">
        <v>859.66000000000008</v>
      </c>
      <c r="G67" s="167">
        <v>923.88</v>
      </c>
      <c r="H67" s="167">
        <v>801.27</v>
      </c>
      <c r="I67" s="168">
        <v>860.96</v>
      </c>
      <c r="J67" s="167">
        <v>936.14</v>
      </c>
      <c r="K67" s="167">
        <v>731.23</v>
      </c>
      <c r="L67" s="169">
        <v>817.91</v>
      </c>
      <c r="M67" s="169"/>
      <c r="N67" s="167"/>
      <c r="O67" s="167"/>
      <c r="P67" s="23"/>
      <c r="Q67" s="24"/>
      <c r="R67" s="58"/>
      <c r="S67" s="61"/>
      <c r="T67" s="59"/>
      <c r="U67" s="23"/>
      <c r="V67" s="25"/>
      <c r="W67" s="25"/>
      <c r="X67" s="22"/>
      <c r="Y67" s="22"/>
      <c r="Z67" s="22"/>
      <c r="AA67" s="52"/>
      <c r="AB67" s="25"/>
      <c r="AC67" s="25"/>
      <c r="AD67" s="26"/>
      <c r="AE67" s="25"/>
      <c r="AG67" s="51"/>
      <c r="AH67" s="42"/>
      <c r="AI67" s="42"/>
      <c r="AK67" s="42"/>
      <c r="AL67" s="46"/>
      <c r="AO67" s="42"/>
    </row>
    <row r="68" spans="1:41" x14ac:dyDescent="0.25">
      <c r="A68" s="21">
        <v>63</v>
      </c>
      <c r="B68" s="173">
        <v>580.99</v>
      </c>
      <c r="C68" s="167">
        <v>792.06</v>
      </c>
      <c r="D68" s="167">
        <v>778.94</v>
      </c>
      <c r="E68" s="175">
        <v>844.23</v>
      </c>
      <c r="F68" s="175">
        <v>878.35000000000014</v>
      </c>
      <c r="G68" s="167">
        <v>943.21</v>
      </c>
      <c r="H68" s="167">
        <v>817.15</v>
      </c>
      <c r="I68" s="168">
        <v>877.16</v>
      </c>
      <c r="J68" s="167">
        <v>954.74</v>
      </c>
      <c r="K68" s="167">
        <v>748.08</v>
      </c>
      <c r="L68" s="169">
        <v>835.1</v>
      </c>
      <c r="M68" s="169"/>
      <c r="N68" s="167"/>
      <c r="O68" s="167"/>
      <c r="P68" s="23"/>
      <c r="Q68" s="24"/>
      <c r="R68" s="58"/>
      <c r="S68" s="61"/>
      <c r="T68" s="59"/>
      <c r="U68" s="23"/>
      <c r="V68" s="25"/>
      <c r="W68" s="25"/>
      <c r="X68" s="22"/>
      <c r="Y68" s="22"/>
      <c r="Z68" s="22"/>
      <c r="AA68" s="52"/>
      <c r="AB68" s="25"/>
      <c r="AC68" s="25"/>
      <c r="AD68" s="26"/>
      <c r="AE68" s="25"/>
      <c r="AG68" s="51"/>
      <c r="AH68" s="42"/>
      <c r="AI68" s="42"/>
      <c r="AK68" s="42"/>
      <c r="AL68" s="46"/>
      <c r="AO68" s="42"/>
    </row>
    <row r="69" spans="1:41" x14ac:dyDescent="0.25">
      <c r="A69" s="21">
        <v>64</v>
      </c>
      <c r="B69" s="173">
        <v>593.76</v>
      </c>
      <c r="C69" s="167">
        <v>811.43</v>
      </c>
      <c r="D69" s="167">
        <v>796.36</v>
      </c>
      <c r="E69" s="175">
        <v>862.2</v>
      </c>
      <c r="F69" s="175">
        <v>897.1</v>
      </c>
      <c r="G69" s="167">
        <v>962.6</v>
      </c>
      <c r="H69" s="167">
        <v>833.22</v>
      </c>
      <c r="I69" s="168">
        <v>894.02</v>
      </c>
      <c r="J69" s="167">
        <v>973.3</v>
      </c>
      <c r="K69" s="167">
        <v>765.45</v>
      </c>
      <c r="L69" s="169">
        <v>852.79</v>
      </c>
      <c r="M69" s="169"/>
      <c r="N69" s="167"/>
      <c r="O69" s="167"/>
      <c r="P69" s="23"/>
      <c r="Q69" s="24"/>
      <c r="R69" s="58"/>
      <c r="S69" s="61"/>
      <c r="T69" s="59"/>
      <c r="U69" s="23"/>
      <c r="V69" s="25"/>
      <c r="W69" s="25"/>
      <c r="X69" s="22"/>
      <c r="Y69" s="22"/>
      <c r="Z69" s="22"/>
      <c r="AA69" s="52"/>
      <c r="AB69" s="25"/>
      <c r="AC69" s="25"/>
      <c r="AD69" s="26"/>
      <c r="AE69" s="25"/>
      <c r="AG69" s="51"/>
      <c r="AH69" s="42"/>
      <c r="AI69" s="42"/>
      <c r="AK69" s="42"/>
      <c r="AL69" s="46"/>
      <c r="AO69" s="42"/>
    </row>
    <row r="70" spans="1:41" x14ac:dyDescent="0.25">
      <c r="A70" s="21">
        <v>65</v>
      </c>
      <c r="B70" s="173">
        <v>597.8900000000001</v>
      </c>
      <c r="C70" s="167">
        <v>818.96</v>
      </c>
      <c r="D70" s="167"/>
      <c r="E70" s="175"/>
      <c r="F70" s="175">
        <v>902.72</v>
      </c>
      <c r="G70" s="170">
        <v>968.59999999999991</v>
      </c>
      <c r="H70" s="170">
        <v>849.77</v>
      </c>
      <c r="I70" s="168">
        <v>911.6</v>
      </c>
      <c r="J70" s="167">
        <v>990.71</v>
      </c>
      <c r="K70" s="167">
        <v>770.95</v>
      </c>
      <c r="L70" s="169">
        <v>856.75</v>
      </c>
      <c r="M70" s="169"/>
      <c r="N70" s="167"/>
      <c r="O70" s="167"/>
      <c r="P70" s="23"/>
      <c r="Q70" s="24"/>
      <c r="R70" s="58"/>
      <c r="S70" s="61"/>
      <c r="T70" s="59"/>
      <c r="U70" s="23"/>
      <c r="V70" s="25"/>
      <c r="W70" s="25"/>
      <c r="X70" s="22"/>
      <c r="Y70" s="22"/>
      <c r="Z70" s="22"/>
      <c r="AA70" s="52"/>
      <c r="AB70" s="25"/>
      <c r="AC70" s="25"/>
      <c r="AD70" s="26"/>
      <c r="AE70" s="25"/>
      <c r="AG70" s="51"/>
      <c r="AH70" s="42"/>
      <c r="AI70" s="42"/>
      <c r="AK70" s="42"/>
      <c r="AL70" s="46"/>
      <c r="AO70" s="42"/>
    </row>
    <row r="71" spans="1:41" x14ac:dyDescent="0.25">
      <c r="A71" s="21">
        <v>66</v>
      </c>
      <c r="B71" s="173">
        <v>610.66000000000008</v>
      </c>
      <c r="C71" s="167">
        <v>838.08</v>
      </c>
      <c r="D71" s="167"/>
      <c r="E71" s="175"/>
      <c r="F71" s="175">
        <v>921.19</v>
      </c>
      <c r="G71" s="171">
        <v>987.58</v>
      </c>
      <c r="H71" s="171">
        <v>849.49</v>
      </c>
      <c r="I71" s="168">
        <v>910.66</v>
      </c>
      <c r="J71" s="167">
        <v>1008.34</v>
      </c>
      <c r="K71" s="167">
        <v>788.8</v>
      </c>
      <c r="L71" s="167">
        <v>874.77</v>
      </c>
      <c r="M71" s="167"/>
      <c r="N71" s="167"/>
      <c r="O71" s="167"/>
      <c r="P71" s="23"/>
      <c r="Q71" s="24"/>
      <c r="R71" s="58"/>
      <c r="S71" s="61"/>
      <c r="T71" s="59"/>
      <c r="U71" s="23"/>
      <c r="V71" s="25"/>
      <c r="W71" s="25"/>
      <c r="X71" s="22"/>
      <c r="Y71" s="22"/>
      <c r="Z71" s="22"/>
      <c r="AA71" s="52"/>
      <c r="AB71" s="25"/>
      <c r="AC71" s="25"/>
      <c r="AD71" s="26"/>
      <c r="AE71" s="25"/>
      <c r="AG71" s="51"/>
      <c r="AH71" s="42"/>
      <c r="AI71" s="42"/>
      <c r="AK71" s="42"/>
      <c r="AL71" s="46"/>
    </row>
    <row r="72" spans="1:41" x14ac:dyDescent="0.25">
      <c r="A72" s="21">
        <v>67</v>
      </c>
      <c r="B72" s="173">
        <v>623.44000000000005</v>
      </c>
      <c r="C72" s="167">
        <v>857.07999999999993</v>
      </c>
      <c r="D72" s="167"/>
      <c r="E72" s="175"/>
      <c r="F72" s="175">
        <v>939.65</v>
      </c>
      <c r="G72" s="171">
        <v>1006.6800000000001</v>
      </c>
      <c r="H72" s="171">
        <v>867.2</v>
      </c>
      <c r="I72" s="168">
        <v>929.96</v>
      </c>
      <c r="J72" s="167">
        <v>1026.19</v>
      </c>
      <c r="K72" s="167">
        <v>806.97</v>
      </c>
      <c r="L72" s="167">
        <v>892.99</v>
      </c>
      <c r="M72" s="167"/>
      <c r="N72" s="167"/>
      <c r="O72" s="167"/>
      <c r="P72" s="23"/>
      <c r="Q72" s="24"/>
      <c r="R72" s="58"/>
      <c r="S72" s="61"/>
      <c r="T72" s="59"/>
      <c r="U72" s="23"/>
      <c r="V72" s="25"/>
      <c r="W72" s="25"/>
      <c r="X72" s="22"/>
      <c r="Y72" s="22"/>
      <c r="Z72" s="22"/>
      <c r="AA72" s="52"/>
      <c r="AB72" s="25"/>
      <c r="AC72" s="25"/>
      <c r="AD72" s="26"/>
      <c r="AE72" s="25"/>
      <c r="AG72" s="51"/>
      <c r="AH72" s="42"/>
      <c r="AI72" s="42"/>
      <c r="AK72" s="42"/>
      <c r="AL72" s="46"/>
    </row>
    <row r="73" spans="1:41" x14ac:dyDescent="0.25">
      <c r="A73" s="21">
        <v>68</v>
      </c>
      <c r="B73" s="173">
        <v>636.25</v>
      </c>
      <c r="C73" s="167">
        <v>875.96</v>
      </c>
      <c r="D73" s="167"/>
      <c r="E73" s="175"/>
      <c r="F73" s="175">
        <v>958.13</v>
      </c>
      <c r="G73" s="171">
        <v>1025.6699999999998</v>
      </c>
      <c r="H73" s="171">
        <v>885.63</v>
      </c>
      <c r="I73" s="168">
        <v>950.33</v>
      </c>
      <c r="J73" s="167">
        <v>1044.23</v>
      </c>
      <c r="K73" s="167">
        <v>825.51</v>
      </c>
      <c r="L73" s="167">
        <v>911.47</v>
      </c>
      <c r="M73" s="167"/>
      <c r="N73" s="167"/>
      <c r="O73" s="167"/>
      <c r="P73" s="23"/>
      <c r="Q73" s="24"/>
      <c r="R73" s="58"/>
      <c r="S73" s="61"/>
      <c r="T73" s="59"/>
      <c r="U73" s="23"/>
      <c r="V73" s="25"/>
      <c r="W73" s="25"/>
      <c r="X73" s="22"/>
      <c r="Y73" s="22"/>
      <c r="Z73" s="22"/>
      <c r="AA73" s="52"/>
      <c r="AB73" s="25"/>
      <c r="AC73" s="25"/>
      <c r="AD73" s="26"/>
      <c r="AE73" s="25"/>
      <c r="AG73" s="51"/>
      <c r="AH73" s="42"/>
      <c r="AI73" s="42"/>
      <c r="AK73" s="42"/>
      <c r="AL73" s="46"/>
    </row>
    <row r="74" spans="1:41" x14ac:dyDescent="0.25">
      <c r="A74" s="21">
        <v>69</v>
      </c>
      <c r="B74" s="173">
        <v>649.09</v>
      </c>
      <c r="C74" s="167">
        <v>894.69999999999993</v>
      </c>
      <c r="D74" s="167"/>
      <c r="E74" s="175"/>
      <c r="F74" s="175">
        <v>976.11</v>
      </c>
      <c r="G74" s="171">
        <v>1044.1099999999999</v>
      </c>
      <c r="H74" s="171">
        <v>904.87</v>
      </c>
      <c r="I74" s="168">
        <v>971.89</v>
      </c>
      <c r="J74" s="167">
        <v>1062.46</v>
      </c>
      <c r="K74" s="167">
        <v>844.46</v>
      </c>
      <c r="L74" s="167">
        <v>930.24</v>
      </c>
      <c r="M74" s="167"/>
      <c r="N74" s="167"/>
      <c r="O74" s="167"/>
      <c r="P74" s="23"/>
      <c r="Q74" s="24"/>
      <c r="R74" s="58"/>
      <c r="S74" s="61"/>
      <c r="T74" s="59"/>
      <c r="U74" s="23"/>
      <c r="V74" s="25"/>
      <c r="W74" s="25"/>
      <c r="X74" s="22"/>
      <c r="Y74" s="22"/>
      <c r="Z74" s="22"/>
      <c r="AA74" s="52"/>
      <c r="AB74" s="25"/>
      <c r="AC74" s="25"/>
      <c r="AD74" s="26"/>
      <c r="AE74" s="25"/>
      <c r="AG74" s="51"/>
      <c r="AH74" s="42"/>
      <c r="AI74" s="42"/>
      <c r="AK74" s="42"/>
      <c r="AL74" s="46"/>
    </row>
    <row r="75" spans="1:41" x14ac:dyDescent="0.25">
      <c r="A75" s="21">
        <v>70</v>
      </c>
      <c r="B75" s="173">
        <v>661.94999999999993</v>
      </c>
      <c r="C75" s="167">
        <v>913.71</v>
      </c>
      <c r="D75" s="167"/>
      <c r="E75" s="175"/>
      <c r="F75" s="175">
        <v>993.31999999999994</v>
      </c>
      <c r="G75" s="171">
        <v>1061.9199999999998</v>
      </c>
      <c r="H75" s="171">
        <v>923.99</v>
      </c>
      <c r="I75" s="168">
        <v>993.35</v>
      </c>
      <c r="J75" s="167">
        <v>1081.1300000000001</v>
      </c>
      <c r="K75" s="167">
        <v>863.32</v>
      </c>
      <c r="L75" s="167">
        <v>948.78</v>
      </c>
      <c r="M75" s="167"/>
      <c r="N75" s="167"/>
      <c r="O75" s="167"/>
      <c r="P75" s="166"/>
      <c r="Q75" s="24"/>
      <c r="R75" s="58"/>
      <c r="S75" s="61"/>
      <c r="T75" s="59"/>
      <c r="U75" s="23"/>
      <c r="V75" s="25"/>
      <c r="W75" s="25"/>
      <c r="X75" s="22"/>
      <c r="Y75" s="22"/>
      <c r="Z75" s="27"/>
      <c r="AA75" s="52"/>
      <c r="AB75" s="25"/>
      <c r="AC75" s="25"/>
      <c r="AD75" s="26"/>
      <c r="AE75" s="25"/>
      <c r="AG75" s="51"/>
      <c r="AH75" s="42"/>
      <c r="AI75" s="42"/>
      <c r="AK75" s="42"/>
      <c r="AL75" s="46"/>
    </row>
    <row r="76" spans="1:41" x14ac:dyDescent="0.25">
      <c r="A76" s="21">
        <v>71</v>
      </c>
      <c r="B76" s="173">
        <v>674.8</v>
      </c>
      <c r="C76" s="167">
        <v>932.9799999999999</v>
      </c>
      <c r="D76" s="167"/>
      <c r="E76" s="175"/>
      <c r="F76" s="175">
        <v>1009.89</v>
      </c>
      <c r="G76" s="171">
        <v>1078.8799999999999</v>
      </c>
      <c r="H76" s="171">
        <v>942.97</v>
      </c>
      <c r="I76" s="168">
        <v>1014.7</v>
      </c>
      <c r="J76" s="167">
        <v>1100.1400000000001</v>
      </c>
      <c r="K76" s="167">
        <v>881.99</v>
      </c>
      <c r="L76" s="167">
        <v>967.06</v>
      </c>
      <c r="M76" s="167"/>
      <c r="N76" s="167"/>
      <c r="O76" s="167"/>
      <c r="P76" s="23"/>
      <c r="Q76" s="24"/>
      <c r="R76" s="58"/>
      <c r="S76" s="61"/>
      <c r="T76" s="59"/>
      <c r="U76" s="23"/>
      <c r="V76" s="25"/>
      <c r="W76" s="25"/>
      <c r="X76" s="25"/>
      <c r="Y76" s="25"/>
      <c r="Z76" s="22"/>
      <c r="AA76" s="52"/>
      <c r="AB76" s="25"/>
      <c r="AC76" s="25"/>
      <c r="AD76" s="28"/>
      <c r="AE76" s="25"/>
      <c r="AG76" s="51"/>
      <c r="AH76" s="42"/>
      <c r="AI76" s="42"/>
    </row>
    <row r="77" spans="1:41" x14ac:dyDescent="0.25">
      <c r="A77" s="21">
        <v>72</v>
      </c>
      <c r="B77" s="173">
        <v>687.64</v>
      </c>
      <c r="C77" s="167">
        <v>952.55000000000007</v>
      </c>
      <c r="D77" s="167"/>
      <c r="E77" s="175"/>
      <c r="F77" s="175">
        <v>1025.6500000000001</v>
      </c>
      <c r="G77" s="171">
        <v>1095.1199999999999</v>
      </c>
      <c r="H77" s="171">
        <v>961.81</v>
      </c>
      <c r="I77" s="168">
        <v>1035.94</v>
      </c>
      <c r="J77" s="167">
        <v>1119.32</v>
      </c>
      <c r="K77" s="167">
        <v>900.38</v>
      </c>
      <c r="L77" s="167">
        <v>985.05</v>
      </c>
      <c r="M77" s="167"/>
      <c r="N77" s="167"/>
      <c r="O77" s="167"/>
      <c r="P77" s="23"/>
      <c r="Q77" s="24"/>
      <c r="R77" s="58"/>
      <c r="S77" s="61"/>
      <c r="T77" s="59"/>
      <c r="U77" s="23"/>
      <c r="V77" s="25"/>
      <c r="W77" s="25"/>
      <c r="X77" s="25"/>
      <c r="Y77" s="25"/>
      <c r="Z77" s="22"/>
      <c r="AA77" s="52"/>
      <c r="AB77" s="25"/>
      <c r="AC77" s="25"/>
      <c r="AD77" s="28"/>
      <c r="AE77" s="25"/>
      <c r="AG77" s="51"/>
      <c r="AH77" s="42"/>
      <c r="AI77" s="42"/>
    </row>
    <row r="78" spans="1:41" x14ac:dyDescent="0.25">
      <c r="A78" s="21">
        <v>73</v>
      </c>
      <c r="B78" s="173">
        <v>700.42</v>
      </c>
      <c r="C78" s="167">
        <v>972.44</v>
      </c>
      <c r="D78" s="167"/>
      <c r="E78" s="175"/>
      <c r="F78" s="175">
        <v>1040.3800000000001</v>
      </c>
      <c r="G78" s="171">
        <v>1110.32</v>
      </c>
      <c r="H78" s="171">
        <v>980.49</v>
      </c>
      <c r="I78" s="168">
        <v>1057.06</v>
      </c>
      <c r="J78" s="167">
        <v>1138.46</v>
      </c>
      <c r="K78" s="167">
        <v>918.37</v>
      </c>
      <c r="L78" s="167">
        <v>1002.68</v>
      </c>
      <c r="M78" s="167"/>
      <c r="N78" s="167"/>
      <c r="O78" s="167"/>
      <c r="P78" s="23"/>
      <c r="Q78" s="24"/>
      <c r="R78" s="53"/>
      <c r="S78" s="61"/>
      <c r="T78" s="59"/>
      <c r="U78" s="23"/>
      <c r="V78" s="25"/>
      <c r="W78" s="25"/>
      <c r="X78" s="25"/>
      <c r="Y78" s="25"/>
      <c r="Z78" s="22"/>
      <c r="AA78" s="52"/>
      <c r="AB78" s="25"/>
      <c r="AC78" s="25"/>
      <c r="AD78" s="28"/>
      <c r="AE78" s="25"/>
      <c r="AG78" s="51"/>
      <c r="AH78" s="42"/>
      <c r="AI78" s="42"/>
    </row>
    <row r="79" spans="1:41" x14ac:dyDescent="0.25">
      <c r="A79" s="21">
        <v>74</v>
      </c>
      <c r="B79" s="174">
        <v>713.15</v>
      </c>
      <c r="C79" s="170">
        <v>992.67</v>
      </c>
      <c r="D79" s="170"/>
      <c r="E79" s="175"/>
      <c r="F79" s="175">
        <v>1054.8800000000001</v>
      </c>
      <c r="G79" s="170">
        <v>1125.22</v>
      </c>
      <c r="H79" s="170">
        <v>998.91</v>
      </c>
      <c r="I79" s="168">
        <v>1077.95</v>
      </c>
      <c r="J79" s="170">
        <v>1157.4000000000001</v>
      </c>
      <c r="K79" s="170">
        <v>935.82</v>
      </c>
      <c r="L79" s="170">
        <v>1019.88</v>
      </c>
      <c r="M79" s="170"/>
      <c r="N79" s="167"/>
      <c r="O79" s="170"/>
      <c r="S79" s="59"/>
      <c r="T79" s="59"/>
      <c r="V79" s="2"/>
      <c r="W79" s="2"/>
      <c r="X79" s="2"/>
      <c r="Y79" s="2"/>
      <c r="AD79" s="1"/>
      <c r="AG79" s="51"/>
      <c r="AH79" s="42"/>
      <c r="AI79" s="42"/>
    </row>
    <row r="80" spans="1:41" x14ac:dyDescent="0.25">
      <c r="A80" s="21">
        <v>75</v>
      </c>
      <c r="B80" s="174">
        <v>725.6</v>
      </c>
      <c r="C80" s="172">
        <v>1012.59</v>
      </c>
      <c r="D80" s="172"/>
      <c r="E80" s="175"/>
      <c r="F80" s="175">
        <v>1062.46</v>
      </c>
      <c r="G80" s="172">
        <v>1140.01</v>
      </c>
      <c r="H80" s="172">
        <v>1016.29</v>
      </c>
      <c r="I80" s="168">
        <v>1097.46</v>
      </c>
      <c r="J80" s="172">
        <v>1175.6400000000001</v>
      </c>
      <c r="K80" s="172">
        <v>953.18</v>
      </c>
      <c r="L80" s="172">
        <v>1036.94</v>
      </c>
      <c r="M80" s="172"/>
      <c r="N80" s="172"/>
      <c r="O80" s="172"/>
      <c r="P80" s="9"/>
      <c r="Q80" s="9"/>
      <c r="R80" s="9"/>
      <c r="S80" s="62"/>
      <c r="T80" s="62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G80" s="51"/>
      <c r="AI80" s="42"/>
    </row>
    <row r="81" spans="1:35" x14ac:dyDescent="0.25">
      <c r="I81" s="165"/>
      <c r="S81" s="63"/>
      <c r="T81" s="63"/>
      <c r="AD81" s="1"/>
      <c r="AG81" s="51"/>
      <c r="AI81" s="42"/>
    </row>
    <row r="82" spans="1:35" ht="17.25" customHeight="1" x14ac:dyDescent="0.25">
      <c r="A82" s="5"/>
      <c r="B82" s="5"/>
      <c r="C82" s="7"/>
      <c r="D82" s="7"/>
      <c r="E82" s="7"/>
      <c r="F82" s="7"/>
      <c r="G82" s="7"/>
      <c r="H82" s="7"/>
      <c r="I82" s="59"/>
      <c r="J82" s="7"/>
      <c r="K82" s="7"/>
      <c r="L82" s="7"/>
      <c r="M82" s="7"/>
      <c r="N82" s="7"/>
      <c r="O82" s="7"/>
      <c r="P82" s="7"/>
      <c r="Q82" s="7"/>
      <c r="R82" s="7"/>
      <c r="S82" s="22"/>
      <c r="T82" s="22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G82" s="51"/>
    </row>
    <row r="83" spans="1:35" x14ac:dyDescent="0.25">
      <c r="A83" s="5"/>
      <c r="B83" s="5"/>
      <c r="I83" s="59"/>
      <c r="S83" s="63"/>
      <c r="T83" s="63"/>
      <c r="AD83" s="1"/>
      <c r="AG83" s="51"/>
    </row>
    <row r="84" spans="1:35" x14ac:dyDescent="0.25">
      <c r="C84" s="7"/>
      <c r="D84" s="7"/>
      <c r="E84" s="2"/>
      <c r="F84" s="2"/>
      <c r="G84" s="3"/>
      <c r="H84" s="3"/>
      <c r="I84" s="59"/>
      <c r="J84" s="6"/>
      <c r="K84" s="6"/>
      <c r="L84" s="6"/>
      <c r="M84" s="6"/>
      <c r="N84" s="6"/>
      <c r="O84" s="6"/>
      <c r="P84" s="6"/>
      <c r="Q84" s="6"/>
      <c r="R84" s="6"/>
      <c r="S84" s="64"/>
      <c r="T84" s="64"/>
      <c r="U84" s="6"/>
      <c r="V84" s="6"/>
      <c r="W84" s="6"/>
      <c r="X84" s="6"/>
      <c r="Y84" s="6"/>
      <c r="Z84" s="6"/>
      <c r="AA84" s="6"/>
      <c r="AB84" s="6"/>
      <c r="AC84" s="6"/>
      <c r="AD84" s="8"/>
      <c r="AE84" s="6"/>
      <c r="AG84" s="51"/>
    </row>
    <row r="85" spans="1:35" x14ac:dyDescent="0.25">
      <c r="C85" s="12"/>
      <c r="D85" s="12"/>
      <c r="I85" s="59"/>
      <c r="S85" s="63"/>
      <c r="T85" s="63"/>
      <c r="AD85" s="1"/>
      <c r="AG85" s="51"/>
    </row>
    <row r="86" spans="1:35" x14ac:dyDescent="0.25">
      <c r="A86" s="29"/>
      <c r="B86" s="29"/>
      <c r="C86" s="12"/>
      <c r="D86" s="12"/>
      <c r="I86" s="59"/>
      <c r="T86" s="63"/>
      <c r="AG86" s="51"/>
    </row>
    <row r="87" spans="1:35" x14ac:dyDescent="0.25">
      <c r="C87" s="12"/>
      <c r="D87" s="12"/>
      <c r="I87" s="59"/>
      <c r="T87" s="63"/>
      <c r="AG87" s="51"/>
    </row>
    <row r="88" spans="1:35" x14ac:dyDescent="0.25">
      <c r="I88" s="59"/>
      <c r="T88" s="63"/>
      <c r="AG88" s="51"/>
    </row>
    <row r="89" spans="1:35" x14ac:dyDescent="0.25">
      <c r="I89" s="59"/>
      <c r="T89" s="63"/>
      <c r="AG89" s="51"/>
    </row>
    <row r="90" spans="1:35" x14ac:dyDescent="0.25">
      <c r="I90" s="59"/>
      <c r="T90" s="63"/>
      <c r="AG90" s="51"/>
    </row>
    <row r="91" spans="1:35" x14ac:dyDescent="0.25">
      <c r="I91" s="59"/>
      <c r="T91" s="63"/>
      <c r="AG91" s="51"/>
    </row>
    <row r="92" spans="1:35" x14ac:dyDescent="0.25">
      <c r="C92" s="10"/>
      <c r="D92" s="10"/>
      <c r="I92" s="59"/>
      <c r="T92" s="63"/>
      <c r="AG92" s="51"/>
    </row>
    <row r="93" spans="1:35" x14ac:dyDescent="0.25">
      <c r="I93" s="59"/>
      <c r="T93" s="63"/>
      <c r="AG93" s="51"/>
    </row>
    <row r="94" spans="1:35" x14ac:dyDescent="0.25">
      <c r="I94" s="59"/>
      <c r="T94" s="63"/>
      <c r="AG94" s="51"/>
    </row>
    <row r="95" spans="1:35" x14ac:dyDescent="0.25">
      <c r="I95" s="59"/>
      <c r="T95" s="63"/>
      <c r="AG95" s="51"/>
    </row>
    <row r="96" spans="1:35" x14ac:dyDescent="0.25">
      <c r="I96" s="59"/>
      <c r="T96" s="63"/>
      <c r="AG96" s="51"/>
    </row>
    <row r="97" spans="9:33" x14ac:dyDescent="0.25">
      <c r="I97" s="59"/>
      <c r="T97" s="63"/>
      <c r="AG97" s="51"/>
    </row>
    <row r="98" spans="9:33" x14ac:dyDescent="0.25">
      <c r="I98" s="59"/>
      <c r="T98" s="63"/>
      <c r="AG98" s="51"/>
    </row>
    <row r="99" spans="9:33" x14ac:dyDescent="0.25">
      <c r="I99" s="59"/>
      <c r="T99" s="63"/>
      <c r="AG99" s="51"/>
    </row>
    <row r="100" spans="9:33" x14ac:dyDescent="0.25">
      <c r="I100" s="59"/>
      <c r="T100" s="63"/>
      <c r="AG100" s="51"/>
    </row>
    <row r="101" spans="9:33" x14ac:dyDescent="0.25">
      <c r="I101" s="59"/>
      <c r="T101" s="63"/>
      <c r="AG101" s="51"/>
    </row>
    <row r="102" spans="9:33" x14ac:dyDescent="0.25">
      <c r="I102" s="59"/>
      <c r="T102" s="63"/>
      <c r="AG102" s="51"/>
    </row>
    <row r="103" spans="9:33" x14ac:dyDescent="0.25">
      <c r="I103" s="59"/>
      <c r="T103" s="63"/>
      <c r="AG103" s="51"/>
    </row>
    <row r="104" spans="9:33" x14ac:dyDescent="0.25">
      <c r="I104" s="59"/>
      <c r="T104" s="63"/>
      <c r="AG104" s="51"/>
    </row>
  </sheetData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58"/>
  <sheetViews>
    <sheetView zoomScale="70" zoomScaleNormal="70" workbookViewId="0">
      <pane xSplit="1" topLeftCell="AA1" activePane="topRight" state="frozen"/>
      <selection pane="topRight" activeCell="Y5" sqref="Y5"/>
    </sheetView>
  </sheetViews>
  <sheetFormatPr baseColWidth="10" defaultRowHeight="15" x14ac:dyDescent="0.25"/>
  <cols>
    <col min="1" max="1" width="20.7109375" customWidth="1"/>
    <col min="2" max="2" width="40.7109375" customWidth="1"/>
    <col min="3" max="3" width="44" customWidth="1"/>
    <col min="4" max="11" width="50.7109375" customWidth="1"/>
    <col min="12" max="12" width="50.7109375" style="126" customWidth="1"/>
    <col min="13" max="70" width="50.7109375" customWidth="1"/>
  </cols>
  <sheetData>
    <row r="1" spans="1:70" ht="37.5" x14ac:dyDescent="0.25">
      <c r="A1" s="13" t="s">
        <v>1</v>
      </c>
      <c r="B1" s="13" t="s">
        <v>198</v>
      </c>
      <c r="C1" s="13"/>
      <c r="D1" s="13" t="s">
        <v>67</v>
      </c>
      <c r="E1" s="13"/>
      <c r="F1" s="13" t="s">
        <v>168</v>
      </c>
      <c r="G1" s="13"/>
      <c r="H1" s="13" t="s">
        <v>77</v>
      </c>
      <c r="I1" s="13"/>
      <c r="J1" s="13" t="s">
        <v>199</v>
      </c>
      <c r="K1" s="13"/>
      <c r="L1" s="123" t="s">
        <v>138</v>
      </c>
      <c r="M1" s="13"/>
      <c r="N1" s="13" t="s">
        <v>180</v>
      </c>
      <c r="O1" s="13"/>
      <c r="P1" s="41" t="s">
        <v>139</v>
      </c>
      <c r="Q1" s="41"/>
      <c r="R1" s="13" t="s">
        <v>107</v>
      </c>
      <c r="S1" s="73" t="s">
        <v>12</v>
      </c>
      <c r="T1" s="73" t="s">
        <v>200</v>
      </c>
      <c r="U1" s="73"/>
      <c r="V1" s="71" t="s">
        <v>112</v>
      </c>
      <c r="W1" s="71"/>
      <c r="X1" s="71" t="s">
        <v>189</v>
      </c>
      <c r="Y1" s="71"/>
      <c r="Z1" s="14" t="s">
        <v>120</v>
      </c>
      <c r="AA1" s="14"/>
      <c r="AB1" s="14" t="s">
        <v>140</v>
      </c>
      <c r="AC1" s="14"/>
      <c r="AD1" s="14"/>
      <c r="AE1" s="14"/>
      <c r="AF1" s="14"/>
      <c r="AG1" s="14"/>
      <c r="AH1" s="41"/>
      <c r="AI1" s="41"/>
      <c r="AJ1" s="41"/>
      <c r="AK1" s="41"/>
      <c r="AL1" s="41"/>
      <c r="AM1" s="41"/>
      <c r="AN1" s="14"/>
      <c r="AO1" s="14"/>
      <c r="AP1" s="14"/>
      <c r="AQ1" s="14"/>
      <c r="AR1" s="41"/>
      <c r="AS1" s="41"/>
      <c r="AT1" s="41"/>
      <c r="AU1" s="41"/>
      <c r="AV1" s="41"/>
      <c r="AW1" s="41"/>
      <c r="AX1" s="14"/>
      <c r="AY1" s="14"/>
      <c r="AZ1" s="41"/>
      <c r="BA1" s="41"/>
      <c r="BB1" s="14"/>
      <c r="BC1" s="14"/>
      <c r="BD1" s="14"/>
      <c r="BE1" s="14"/>
      <c r="BF1" s="14"/>
      <c r="BG1" s="14"/>
      <c r="BH1" s="14"/>
      <c r="BI1" s="69"/>
      <c r="BJ1" s="67"/>
      <c r="BK1" s="67"/>
      <c r="BL1" s="67"/>
      <c r="BM1" s="67"/>
      <c r="BN1" s="67"/>
      <c r="BO1" s="67"/>
      <c r="BP1" s="67"/>
      <c r="BQ1" s="67"/>
      <c r="BR1" s="68"/>
    </row>
    <row r="2" spans="1:70" x14ac:dyDescent="0.25">
      <c r="A2" s="18"/>
      <c r="B2" s="18"/>
      <c r="C2" s="18"/>
      <c r="D2" s="4"/>
      <c r="E2" s="4"/>
      <c r="F2" s="4"/>
      <c r="G2" s="4"/>
      <c r="H2" s="4"/>
      <c r="I2" s="4"/>
      <c r="J2" s="4"/>
      <c r="K2" s="4"/>
      <c r="L2" s="124"/>
      <c r="M2" s="4"/>
      <c r="N2" s="4"/>
      <c r="O2" s="4"/>
      <c r="P2" s="140" t="s">
        <v>66</v>
      </c>
      <c r="Q2" s="140"/>
      <c r="R2" s="4"/>
      <c r="S2" s="4"/>
      <c r="T2" s="4"/>
      <c r="U2" s="4"/>
      <c r="V2" s="4"/>
      <c r="W2" s="4"/>
      <c r="X2" s="4"/>
      <c r="Y2" s="4"/>
      <c r="Z2" s="4" t="s">
        <v>65</v>
      </c>
      <c r="AA2" s="4"/>
      <c r="AB2" s="4" t="s">
        <v>65</v>
      </c>
      <c r="AC2" s="5"/>
      <c r="AD2" s="5"/>
      <c r="AE2" s="5"/>
      <c r="AF2" s="141"/>
      <c r="AG2" s="141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142"/>
      <c r="AZ2" s="5"/>
      <c r="BA2" s="5"/>
      <c r="BB2" s="5"/>
      <c r="BC2" s="5"/>
      <c r="BD2" s="5"/>
      <c r="BE2" s="5"/>
      <c r="BF2" s="5"/>
      <c r="BG2" s="5"/>
      <c r="BH2" s="5"/>
      <c r="BI2" s="65"/>
      <c r="BJ2" s="65"/>
      <c r="BK2" s="65"/>
      <c r="BL2" s="65"/>
      <c r="BM2" s="65"/>
      <c r="BN2" s="65"/>
      <c r="BO2" s="65"/>
      <c r="BP2" s="65"/>
      <c r="BQ2" s="65"/>
      <c r="BR2" s="65"/>
    </row>
    <row r="3" spans="1:70" s="11" customFormat="1" x14ac:dyDescent="0.25">
      <c r="A3" s="19" t="s">
        <v>11</v>
      </c>
      <c r="B3" s="19"/>
      <c r="C3" s="19"/>
      <c r="D3" s="11">
        <v>2</v>
      </c>
      <c r="H3" s="11">
        <v>3</v>
      </c>
      <c r="L3" s="125">
        <v>4</v>
      </c>
      <c r="M3" s="11" t="s">
        <v>63</v>
      </c>
      <c r="P3" s="11">
        <v>5</v>
      </c>
      <c r="R3" s="11">
        <v>6</v>
      </c>
      <c r="V3" s="11">
        <v>7</v>
      </c>
      <c r="Z3" s="11">
        <v>8</v>
      </c>
      <c r="AB3" s="11">
        <v>9</v>
      </c>
      <c r="BI3" s="66"/>
      <c r="BJ3" s="66"/>
      <c r="BK3" s="66"/>
      <c r="BL3" s="66"/>
      <c r="BM3" s="66"/>
      <c r="BN3" s="66"/>
      <c r="BO3" s="66"/>
      <c r="BP3" s="66"/>
      <c r="BQ3" s="66"/>
      <c r="BR3" s="66"/>
    </row>
    <row r="4" spans="1:70" s="12" customFormat="1" x14ac:dyDescent="0.25">
      <c r="A4" s="20"/>
      <c r="B4" s="122" t="s">
        <v>53</v>
      </c>
      <c r="C4" s="122" t="s">
        <v>51</v>
      </c>
      <c r="D4" s="122" t="s">
        <v>53</v>
      </c>
      <c r="E4" s="122" t="s">
        <v>51</v>
      </c>
      <c r="F4" s="122" t="s">
        <v>53</v>
      </c>
      <c r="G4" s="122" t="s">
        <v>51</v>
      </c>
      <c r="H4" s="122" t="s">
        <v>53</v>
      </c>
      <c r="I4" s="122" t="s">
        <v>51</v>
      </c>
      <c r="J4" s="129" t="s">
        <v>53</v>
      </c>
      <c r="K4" s="122" t="s">
        <v>51</v>
      </c>
      <c r="L4" s="129" t="s">
        <v>53</v>
      </c>
      <c r="M4" s="122" t="s">
        <v>51</v>
      </c>
      <c r="N4" s="74" t="s">
        <v>53</v>
      </c>
      <c r="O4" s="74" t="s">
        <v>51</v>
      </c>
      <c r="P4" s="74" t="s">
        <v>53</v>
      </c>
      <c r="Q4" s="74" t="s">
        <v>51</v>
      </c>
      <c r="R4" s="122" t="s">
        <v>53</v>
      </c>
      <c r="S4" s="122" t="s">
        <v>51</v>
      </c>
      <c r="T4" s="122" t="s">
        <v>53</v>
      </c>
      <c r="U4" s="122" t="s">
        <v>51</v>
      </c>
      <c r="V4" s="122" t="s">
        <v>53</v>
      </c>
      <c r="W4" s="122" t="s">
        <v>51</v>
      </c>
      <c r="X4" s="122" t="s">
        <v>53</v>
      </c>
      <c r="Y4" s="122" t="s">
        <v>51</v>
      </c>
      <c r="Z4" s="122" t="s">
        <v>53</v>
      </c>
      <c r="AA4" s="122" t="s">
        <v>51</v>
      </c>
      <c r="AB4" s="122" t="s">
        <v>53</v>
      </c>
      <c r="AC4" s="122" t="s">
        <v>51</v>
      </c>
      <c r="AD4" s="130"/>
      <c r="AE4" s="122"/>
      <c r="AF4" s="74"/>
      <c r="AG4" s="74"/>
      <c r="AH4" s="122"/>
      <c r="AI4" s="122"/>
      <c r="AJ4" s="122"/>
      <c r="AK4" s="122"/>
      <c r="AL4" s="122"/>
      <c r="AM4" s="122"/>
      <c r="AN4" s="144"/>
      <c r="AO4" s="122"/>
      <c r="AP4" s="122"/>
      <c r="AQ4" s="122"/>
      <c r="AR4" s="122"/>
      <c r="AS4" s="122"/>
      <c r="AT4" s="136"/>
      <c r="AU4" s="122"/>
      <c r="AV4" s="130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50"/>
      <c r="BQ4" s="50"/>
    </row>
    <row r="5" spans="1:70" x14ac:dyDescent="0.25">
      <c r="A5" s="75">
        <v>0</v>
      </c>
      <c r="B5" s="75"/>
      <c r="C5" s="75"/>
      <c r="D5" s="76"/>
      <c r="E5" s="83"/>
      <c r="F5" s="83"/>
      <c r="G5" s="83"/>
      <c r="H5" s="76"/>
      <c r="I5" s="127"/>
      <c r="J5" s="127"/>
      <c r="K5" s="127"/>
      <c r="L5" s="128"/>
      <c r="M5" s="99"/>
      <c r="N5" s="99"/>
      <c r="O5" s="99"/>
      <c r="P5" s="78"/>
      <c r="Q5" s="79"/>
      <c r="R5" s="77"/>
      <c r="S5" s="99"/>
      <c r="T5" s="99"/>
      <c r="U5" s="99"/>
      <c r="V5" s="80"/>
      <c r="W5" s="81"/>
      <c r="X5" s="81"/>
      <c r="Y5" s="81"/>
      <c r="Z5" s="76"/>
      <c r="AA5" s="83"/>
      <c r="AB5" s="76"/>
      <c r="AC5" s="127"/>
      <c r="AD5" s="131"/>
      <c r="AE5" s="85"/>
      <c r="AF5" s="76"/>
      <c r="AG5" s="76"/>
      <c r="AH5" s="78"/>
      <c r="AI5" s="82"/>
      <c r="AJ5" s="78"/>
      <c r="AK5" s="82"/>
      <c r="AL5" s="78"/>
      <c r="AM5" s="82"/>
      <c r="AN5" s="143"/>
      <c r="AO5" s="83"/>
      <c r="AP5" s="76"/>
      <c r="AQ5" s="83"/>
      <c r="AR5" s="76"/>
      <c r="AS5" s="127"/>
      <c r="AT5" s="135"/>
      <c r="AU5" s="85"/>
      <c r="AV5" s="138"/>
      <c r="AW5" s="85"/>
      <c r="AX5" s="76"/>
      <c r="AY5" s="83"/>
      <c r="AZ5" s="76"/>
      <c r="BA5" s="83"/>
      <c r="BB5" s="76"/>
      <c r="BC5" s="83"/>
      <c r="BD5" s="76"/>
      <c r="BE5" s="83"/>
      <c r="BF5" s="76"/>
      <c r="BG5" s="83"/>
      <c r="BH5" s="121"/>
      <c r="BI5" s="83"/>
      <c r="BJ5" s="51"/>
      <c r="BK5" s="42"/>
      <c r="BL5" s="42"/>
      <c r="BM5" s="42"/>
      <c r="BN5" s="42"/>
      <c r="BO5" s="46"/>
      <c r="BP5" s="42"/>
      <c r="BQ5" s="51"/>
      <c r="BR5" s="42"/>
    </row>
    <row r="6" spans="1:70" x14ac:dyDescent="0.25">
      <c r="A6" s="75">
        <v>1</v>
      </c>
      <c r="B6" s="75"/>
      <c r="C6" s="75"/>
      <c r="D6" s="76"/>
      <c r="E6" s="83"/>
      <c r="F6" s="83"/>
      <c r="G6" s="83"/>
      <c r="H6" s="76"/>
      <c r="I6" s="127"/>
      <c r="J6" s="127"/>
      <c r="K6" s="127"/>
      <c r="L6" s="128"/>
      <c r="M6" s="99"/>
      <c r="N6" s="99"/>
      <c r="O6" s="99"/>
      <c r="P6" s="78"/>
      <c r="Q6" s="79"/>
      <c r="R6" s="77"/>
      <c r="S6" s="99"/>
      <c r="T6" s="99"/>
      <c r="U6" s="99"/>
      <c r="V6" s="80"/>
      <c r="W6" s="81"/>
      <c r="X6" s="81"/>
      <c r="Y6" s="81"/>
      <c r="Z6" s="76"/>
      <c r="AA6" s="83"/>
      <c r="AB6" s="76"/>
      <c r="AC6" s="127"/>
      <c r="AD6" s="131"/>
      <c r="AE6" s="85"/>
      <c r="AF6" s="76"/>
      <c r="AG6" s="76"/>
      <c r="AH6" s="78"/>
      <c r="AI6" s="82"/>
      <c r="AJ6" s="78"/>
      <c r="AK6" s="82"/>
      <c r="AL6" s="78"/>
      <c r="AM6" s="82"/>
      <c r="AN6" s="143"/>
      <c r="AO6" s="83"/>
      <c r="AP6" s="76"/>
      <c r="AQ6" s="83"/>
      <c r="AR6" s="76"/>
      <c r="AS6" s="127"/>
      <c r="AT6" s="135"/>
      <c r="AU6" s="85"/>
      <c r="AV6" s="138"/>
      <c r="AW6" s="85"/>
      <c r="AX6" s="76"/>
      <c r="AY6" s="83"/>
      <c r="AZ6" s="76"/>
      <c r="BA6" s="83"/>
      <c r="BB6" s="76"/>
      <c r="BC6" s="83"/>
      <c r="BD6" s="76"/>
      <c r="BE6" s="83"/>
      <c r="BF6" s="76"/>
      <c r="BG6" s="83"/>
      <c r="BH6" s="121"/>
      <c r="BI6" s="83"/>
      <c r="BJ6" s="51"/>
      <c r="BK6" s="42"/>
      <c r="BL6" s="42"/>
      <c r="BM6" s="42"/>
      <c r="BN6" s="42"/>
      <c r="BO6" s="46"/>
      <c r="BP6" s="42"/>
      <c r="BQ6" s="51"/>
      <c r="BR6" s="42"/>
    </row>
    <row r="7" spans="1:70" x14ac:dyDescent="0.25">
      <c r="A7" s="75">
        <v>2</v>
      </c>
      <c r="B7" s="75"/>
      <c r="C7" s="75"/>
      <c r="D7" s="76"/>
      <c r="E7" s="83"/>
      <c r="F7" s="83"/>
      <c r="G7" s="83"/>
      <c r="H7" s="76"/>
      <c r="I7" s="127"/>
      <c r="J7" s="127"/>
      <c r="K7" s="127"/>
      <c r="L7" s="128"/>
      <c r="M7" s="99"/>
      <c r="N7" s="99"/>
      <c r="O7" s="99"/>
      <c r="P7" s="78"/>
      <c r="Q7" s="79"/>
      <c r="R7" s="77"/>
      <c r="S7" s="99"/>
      <c r="T7" s="99"/>
      <c r="U7" s="99"/>
      <c r="V7" s="80"/>
      <c r="W7" s="81"/>
      <c r="X7" s="81"/>
      <c r="Y7" s="81"/>
      <c r="Z7" s="76"/>
      <c r="AA7" s="83"/>
      <c r="AB7" s="76"/>
      <c r="AC7" s="127"/>
      <c r="AD7" s="131"/>
      <c r="AE7" s="85"/>
      <c r="AF7" s="76"/>
      <c r="AG7" s="76"/>
      <c r="AH7" s="78"/>
      <c r="AI7" s="82"/>
      <c r="AJ7" s="78"/>
      <c r="AK7" s="82"/>
      <c r="AL7" s="78"/>
      <c r="AM7" s="82"/>
      <c r="AN7" s="143"/>
      <c r="AO7" s="83"/>
      <c r="AP7" s="76"/>
      <c r="AQ7" s="83"/>
      <c r="AR7" s="76"/>
      <c r="AS7" s="127"/>
      <c r="AT7" s="135"/>
      <c r="AU7" s="85"/>
      <c r="AV7" s="138"/>
      <c r="AW7" s="85"/>
      <c r="AX7" s="76"/>
      <c r="AY7" s="83"/>
      <c r="AZ7" s="76"/>
      <c r="BA7" s="83"/>
      <c r="BB7" s="76"/>
      <c r="BC7" s="83"/>
      <c r="BD7" s="76"/>
      <c r="BE7" s="83"/>
      <c r="BF7" s="76"/>
      <c r="BG7" s="83"/>
      <c r="BH7" s="121"/>
      <c r="BI7" s="83"/>
      <c r="BJ7" s="51"/>
      <c r="BK7" s="42"/>
      <c r="BL7" s="42"/>
      <c r="BM7" s="42"/>
      <c r="BN7" s="42"/>
      <c r="BO7" s="46"/>
      <c r="BP7" s="42"/>
      <c r="BQ7" s="51"/>
      <c r="BR7" s="42"/>
    </row>
    <row r="8" spans="1:70" x14ac:dyDescent="0.25">
      <c r="A8" s="75">
        <v>3</v>
      </c>
      <c r="B8" s="75"/>
      <c r="C8" s="75"/>
      <c r="D8" s="76"/>
      <c r="E8" s="83"/>
      <c r="F8" s="83"/>
      <c r="G8" s="83"/>
      <c r="H8" s="76"/>
      <c r="I8" s="127"/>
      <c r="J8" s="127"/>
      <c r="K8" s="127"/>
      <c r="L8" s="128"/>
      <c r="M8" s="99"/>
      <c r="N8" s="99"/>
      <c r="O8" s="99"/>
      <c r="P8" s="78"/>
      <c r="Q8" s="79"/>
      <c r="R8" s="77"/>
      <c r="S8" s="99"/>
      <c r="T8" s="99"/>
      <c r="U8" s="99"/>
      <c r="V8" s="80"/>
      <c r="W8" s="81"/>
      <c r="X8" s="81"/>
      <c r="Y8" s="81"/>
      <c r="Z8" s="76"/>
      <c r="AA8" s="83"/>
      <c r="AB8" s="76"/>
      <c r="AC8" s="127"/>
      <c r="AD8" s="131"/>
      <c r="AE8" s="85"/>
      <c r="AF8" s="76"/>
      <c r="AG8" s="76"/>
      <c r="AH8" s="78"/>
      <c r="AI8" s="82"/>
      <c r="AJ8" s="78"/>
      <c r="AK8" s="82"/>
      <c r="AL8" s="78"/>
      <c r="AM8" s="82"/>
      <c r="AN8" s="143"/>
      <c r="AO8" s="83"/>
      <c r="AP8" s="76"/>
      <c r="AQ8" s="83"/>
      <c r="AR8" s="76"/>
      <c r="AS8" s="127"/>
      <c r="AT8" s="135"/>
      <c r="AU8" s="85"/>
      <c r="AV8" s="138"/>
      <c r="AW8" s="85"/>
      <c r="AX8" s="76"/>
      <c r="AY8" s="83"/>
      <c r="AZ8" s="76"/>
      <c r="BA8" s="83"/>
      <c r="BB8" s="76"/>
      <c r="BC8" s="83"/>
      <c r="BD8" s="76"/>
      <c r="BE8" s="83"/>
      <c r="BF8" s="76"/>
      <c r="BG8" s="83"/>
      <c r="BH8" s="121"/>
      <c r="BI8" s="83"/>
      <c r="BJ8" s="51"/>
      <c r="BK8" s="42"/>
      <c r="BL8" s="42"/>
      <c r="BM8" s="42"/>
      <c r="BN8" s="42"/>
      <c r="BO8" s="46"/>
      <c r="BP8" s="42"/>
      <c r="BQ8" s="51"/>
      <c r="BR8" s="42"/>
    </row>
    <row r="9" spans="1:70" x14ac:dyDescent="0.25">
      <c r="A9" s="75">
        <v>4</v>
      </c>
      <c r="B9" s="75"/>
      <c r="C9" s="75"/>
      <c r="D9" s="76"/>
      <c r="E9" s="83"/>
      <c r="F9" s="83"/>
      <c r="G9" s="83"/>
      <c r="H9" s="76"/>
      <c r="I9" s="127"/>
      <c r="J9" s="127"/>
      <c r="K9" s="127"/>
      <c r="L9" s="128"/>
      <c r="M9" s="99"/>
      <c r="N9" s="99"/>
      <c r="O9" s="99"/>
      <c r="P9" s="78"/>
      <c r="Q9" s="79"/>
      <c r="R9" s="77"/>
      <c r="S9" s="99"/>
      <c r="T9" s="99"/>
      <c r="U9" s="99"/>
      <c r="V9" s="80"/>
      <c r="W9" s="81"/>
      <c r="X9" s="81"/>
      <c r="Y9" s="81"/>
      <c r="Z9" s="76"/>
      <c r="AA9" s="83"/>
      <c r="AB9" s="76"/>
      <c r="AC9" s="127"/>
      <c r="AD9" s="131"/>
      <c r="AE9" s="85"/>
      <c r="AF9" s="76"/>
      <c r="AG9" s="76"/>
      <c r="AH9" s="78"/>
      <c r="AI9" s="82"/>
      <c r="AJ9" s="78"/>
      <c r="AK9" s="82"/>
      <c r="AL9" s="78"/>
      <c r="AM9" s="82"/>
      <c r="AN9" s="143"/>
      <c r="AO9" s="83"/>
      <c r="AP9" s="76"/>
      <c r="AQ9" s="83"/>
      <c r="AR9" s="76"/>
      <c r="AS9" s="127"/>
      <c r="AT9" s="135"/>
      <c r="AU9" s="85"/>
      <c r="AV9" s="138"/>
      <c r="AW9" s="85"/>
      <c r="AX9" s="76"/>
      <c r="AY9" s="83"/>
      <c r="AZ9" s="76"/>
      <c r="BA9" s="83"/>
      <c r="BB9" s="76"/>
      <c r="BC9" s="83"/>
      <c r="BD9" s="76"/>
      <c r="BE9" s="83"/>
      <c r="BF9" s="76"/>
      <c r="BG9" s="83"/>
      <c r="BH9" s="121"/>
      <c r="BI9" s="83"/>
      <c r="BJ9" s="51"/>
      <c r="BK9" s="42"/>
      <c r="BL9" s="42"/>
      <c r="BM9" s="42"/>
      <c r="BN9" s="42"/>
      <c r="BO9" s="46"/>
      <c r="BP9" s="42"/>
      <c r="BQ9" s="51"/>
      <c r="BR9" s="42"/>
    </row>
    <row r="10" spans="1:70" x14ac:dyDescent="0.25">
      <c r="A10" s="75">
        <v>5</v>
      </c>
      <c r="B10" s="75"/>
      <c r="C10" s="75"/>
      <c r="D10" s="76"/>
      <c r="E10" s="83"/>
      <c r="F10" s="83"/>
      <c r="G10" s="83"/>
      <c r="H10" s="76"/>
      <c r="I10" s="127"/>
      <c r="J10" s="127"/>
      <c r="K10" s="127"/>
      <c r="L10" s="128"/>
      <c r="M10" s="99"/>
      <c r="N10" s="99"/>
      <c r="O10" s="99"/>
      <c r="P10" s="78"/>
      <c r="Q10" s="79"/>
      <c r="R10" s="77"/>
      <c r="S10" s="99"/>
      <c r="T10" s="99"/>
      <c r="U10" s="99"/>
      <c r="V10" s="80"/>
      <c r="W10" s="81"/>
      <c r="X10" s="81"/>
      <c r="Y10" s="81"/>
      <c r="Z10" s="76"/>
      <c r="AA10" s="83"/>
      <c r="AB10" s="76"/>
      <c r="AC10" s="127"/>
      <c r="AD10" s="131"/>
      <c r="AE10" s="85"/>
      <c r="AF10" s="76"/>
      <c r="AG10" s="76"/>
      <c r="AH10" s="78"/>
      <c r="AI10" s="82"/>
      <c r="AJ10" s="78"/>
      <c r="AK10" s="82"/>
      <c r="AL10" s="78"/>
      <c r="AM10" s="82"/>
      <c r="AN10" s="143"/>
      <c r="AO10" s="83"/>
      <c r="AP10" s="76"/>
      <c r="AQ10" s="83"/>
      <c r="AR10" s="76"/>
      <c r="AS10" s="127"/>
      <c r="AT10" s="135"/>
      <c r="AU10" s="85"/>
      <c r="AV10" s="138"/>
      <c r="AW10" s="85"/>
      <c r="AX10" s="76"/>
      <c r="AY10" s="83"/>
      <c r="AZ10" s="76"/>
      <c r="BA10" s="83"/>
      <c r="BB10" s="76"/>
      <c r="BC10" s="83"/>
      <c r="BD10" s="76"/>
      <c r="BE10" s="83"/>
      <c r="BF10" s="76"/>
      <c r="BG10" s="83"/>
      <c r="BH10" s="121"/>
      <c r="BI10" s="83"/>
      <c r="BJ10" s="51"/>
      <c r="BK10" s="42"/>
      <c r="BL10" s="42"/>
      <c r="BM10" s="42"/>
      <c r="BN10" s="42"/>
      <c r="BO10" s="46"/>
      <c r="BP10" s="42"/>
      <c r="BQ10" s="51"/>
      <c r="BR10" s="42"/>
    </row>
    <row r="11" spans="1:70" x14ac:dyDescent="0.25">
      <c r="A11" s="75">
        <v>6</v>
      </c>
      <c r="B11" s="75"/>
      <c r="C11" s="75"/>
      <c r="D11" s="76"/>
      <c r="E11" s="83"/>
      <c r="F11" s="83"/>
      <c r="G11" s="83"/>
      <c r="H11" s="76"/>
      <c r="I11" s="127"/>
      <c r="J11" s="127"/>
      <c r="K11" s="127"/>
      <c r="L11" s="128"/>
      <c r="M11" s="99"/>
      <c r="N11" s="99"/>
      <c r="O11" s="99"/>
      <c r="P11" s="78"/>
      <c r="Q11" s="79"/>
      <c r="R11" s="77"/>
      <c r="S11" s="99"/>
      <c r="T11" s="99"/>
      <c r="U11" s="99"/>
      <c r="V11" s="80"/>
      <c r="W11" s="81"/>
      <c r="X11" s="81"/>
      <c r="Y11" s="81"/>
      <c r="Z11" s="76"/>
      <c r="AA11" s="83"/>
      <c r="AB11" s="76"/>
      <c r="AC11" s="127"/>
      <c r="AD11" s="131"/>
      <c r="AE11" s="85"/>
      <c r="AF11" s="76"/>
      <c r="AG11" s="76"/>
      <c r="AH11" s="78"/>
      <c r="AI11" s="82"/>
      <c r="AJ11" s="78"/>
      <c r="AK11" s="82"/>
      <c r="AL11" s="78"/>
      <c r="AM11" s="82"/>
      <c r="AN11" s="143"/>
      <c r="AO11" s="83"/>
      <c r="AP11" s="76"/>
      <c r="AQ11" s="83"/>
      <c r="AR11" s="76"/>
      <c r="AS11" s="127"/>
      <c r="AT11" s="135"/>
      <c r="AU11" s="85"/>
      <c r="AV11" s="138"/>
      <c r="AW11" s="85"/>
      <c r="AX11" s="76"/>
      <c r="AY11" s="83"/>
      <c r="AZ11" s="76"/>
      <c r="BA11" s="83"/>
      <c r="BB11" s="76"/>
      <c r="BC11" s="83"/>
      <c r="BD11" s="76"/>
      <c r="BE11" s="83"/>
      <c r="BF11" s="76"/>
      <c r="BG11" s="83"/>
      <c r="BH11" s="121"/>
      <c r="BI11" s="83"/>
      <c r="BJ11" s="51"/>
      <c r="BK11" s="42"/>
      <c r="BL11" s="42"/>
      <c r="BM11" s="42"/>
      <c r="BN11" s="42"/>
      <c r="BO11" s="46"/>
      <c r="BP11" s="42"/>
      <c r="BQ11" s="51"/>
      <c r="BR11" s="42"/>
    </row>
    <row r="12" spans="1:70" x14ac:dyDescent="0.25">
      <c r="A12" s="75">
        <v>7</v>
      </c>
      <c r="B12" s="75"/>
      <c r="C12" s="75"/>
      <c r="D12" s="76"/>
      <c r="E12" s="83"/>
      <c r="F12" s="83"/>
      <c r="G12" s="83"/>
      <c r="H12" s="76"/>
      <c r="I12" s="127"/>
      <c r="J12" s="127"/>
      <c r="K12" s="127"/>
      <c r="L12" s="128"/>
      <c r="M12" s="99"/>
      <c r="N12" s="99"/>
      <c r="O12" s="99"/>
      <c r="P12" s="78"/>
      <c r="Q12" s="79"/>
      <c r="R12" s="77"/>
      <c r="S12" s="99"/>
      <c r="T12" s="99"/>
      <c r="U12" s="99"/>
      <c r="V12" s="80"/>
      <c r="W12" s="81"/>
      <c r="X12" s="81"/>
      <c r="Y12" s="81"/>
      <c r="Z12" s="76"/>
      <c r="AA12" s="83"/>
      <c r="AB12" s="76"/>
      <c r="AC12" s="127"/>
      <c r="AD12" s="131"/>
      <c r="AE12" s="85"/>
      <c r="AF12" s="76"/>
      <c r="AG12" s="76"/>
      <c r="AH12" s="78"/>
      <c r="AI12" s="82"/>
      <c r="AJ12" s="78"/>
      <c r="AK12" s="82"/>
      <c r="AL12" s="78"/>
      <c r="AM12" s="82"/>
      <c r="AN12" s="143"/>
      <c r="AO12" s="83"/>
      <c r="AP12" s="76"/>
      <c r="AQ12" s="83"/>
      <c r="AR12" s="76"/>
      <c r="AS12" s="127"/>
      <c r="AT12" s="135"/>
      <c r="AU12" s="85"/>
      <c r="AV12" s="138"/>
      <c r="AW12" s="85"/>
      <c r="AX12" s="76"/>
      <c r="AY12" s="83"/>
      <c r="AZ12" s="76"/>
      <c r="BA12" s="83"/>
      <c r="BB12" s="76"/>
      <c r="BC12" s="83"/>
      <c r="BD12" s="76"/>
      <c r="BE12" s="83"/>
      <c r="BF12" s="76"/>
      <c r="BG12" s="83"/>
      <c r="BH12" s="121"/>
      <c r="BI12" s="83"/>
      <c r="BJ12" s="51"/>
      <c r="BK12" s="42"/>
      <c r="BL12" s="42"/>
      <c r="BM12" s="42"/>
      <c r="BN12" s="42"/>
      <c r="BO12" s="46"/>
      <c r="BP12" s="42"/>
      <c r="BQ12" s="51"/>
      <c r="BR12" s="42"/>
    </row>
    <row r="13" spans="1:70" x14ac:dyDescent="0.25">
      <c r="A13" s="75">
        <v>8</v>
      </c>
      <c r="B13" s="75"/>
      <c r="C13" s="75"/>
      <c r="D13" s="76"/>
      <c r="E13" s="83"/>
      <c r="F13" s="83"/>
      <c r="G13" s="83"/>
      <c r="H13" s="76"/>
      <c r="I13" s="127"/>
      <c r="J13" s="127"/>
      <c r="K13" s="127"/>
      <c r="L13" s="128"/>
      <c r="M13" s="99"/>
      <c r="N13" s="99"/>
      <c r="O13" s="99"/>
      <c r="P13" s="78"/>
      <c r="Q13" s="79"/>
      <c r="R13" s="77"/>
      <c r="S13" s="99"/>
      <c r="T13" s="99"/>
      <c r="U13" s="99"/>
      <c r="V13" s="80"/>
      <c r="W13" s="81"/>
      <c r="X13" s="81"/>
      <c r="Y13" s="81"/>
      <c r="Z13" s="76"/>
      <c r="AA13" s="83"/>
      <c r="AB13" s="76"/>
      <c r="AC13" s="127"/>
      <c r="AD13" s="131"/>
      <c r="AE13" s="85"/>
      <c r="AF13" s="76"/>
      <c r="AG13" s="76"/>
      <c r="AH13" s="78"/>
      <c r="AI13" s="82"/>
      <c r="AJ13" s="78"/>
      <c r="AK13" s="82"/>
      <c r="AL13" s="78"/>
      <c r="AM13" s="82"/>
      <c r="AN13" s="143"/>
      <c r="AO13" s="83"/>
      <c r="AP13" s="76"/>
      <c r="AQ13" s="83"/>
      <c r="AR13" s="76"/>
      <c r="AS13" s="127"/>
      <c r="AT13" s="135"/>
      <c r="AU13" s="85"/>
      <c r="AV13" s="138"/>
      <c r="AW13" s="85"/>
      <c r="AX13" s="76"/>
      <c r="AY13" s="83"/>
      <c r="AZ13" s="76"/>
      <c r="BA13" s="83"/>
      <c r="BB13" s="76"/>
      <c r="BC13" s="83"/>
      <c r="BD13" s="76"/>
      <c r="BE13" s="83"/>
      <c r="BF13" s="76"/>
      <c r="BG13" s="83"/>
      <c r="BH13" s="121"/>
      <c r="BI13" s="83"/>
      <c r="BJ13" s="51"/>
      <c r="BK13" s="42"/>
      <c r="BL13" s="42"/>
      <c r="BM13" s="42"/>
      <c r="BN13" s="42"/>
      <c r="BO13" s="46"/>
      <c r="BP13" s="42"/>
      <c r="BQ13" s="51"/>
      <c r="BR13" s="42"/>
    </row>
    <row r="14" spans="1:70" x14ac:dyDescent="0.25">
      <c r="A14" s="75">
        <v>9</v>
      </c>
      <c r="B14" s="75"/>
      <c r="C14" s="75"/>
      <c r="D14" s="76"/>
      <c r="E14" s="83"/>
      <c r="F14" s="83"/>
      <c r="G14" s="83"/>
      <c r="H14" s="76"/>
      <c r="I14" s="127"/>
      <c r="J14" s="127"/>
      <c r="K14" s="127"/>
      <c r="L14" s="128"/>
      <c r="M14" s="99"/>
      <c r="N14" s="99"/>
      <c r="O14" s="99"/>
      <c r="P14" s="78"/>
      <c r="Q14" s="79"/>
      <c r="R14" s="77"/>
      <c r="S14" s="99"/>
      <c r="T14" s="99"/>
      <c r="U14" s="99"/>
      <c r="V14" s="80"/>
      <c r="W14" s="81"/>
      <c r="X14" s="81"/>
      <c r="Y14" s="81"/>
      <c r="Z14" s="76"/>
      <c r="AA14" s="83"/>
      <c r="AB14" s="76"/>
      <c r="AC14" s="127"/>
      <c r="AD14" s="131"/>
      <c r="AE14" s="85"/>
      <c r="AF14" s="76"/>
      <c r="AG14" s="76"/>
      <c r="AH14" s="78"/>
      <c r="AI14" s="82"/>
      <c r="AJ14" s="78"/>
      <c r="AK14" s="82"/>
      <c r="AL14" s="78"/>
      <c r="AM14" s="82"/>
      <c r="AN14" s="143"/>
      <c r="AO14" s="83"/>
      <c r="AP14" s="76"/>
      <c r="AQ14" s="83"/>
      <c r="AR14" s="76"/>
      <c r="AS14" s="127"/>
      <c r="AT14" s="135"/>
      <c r="AU14" s="85"/>
      <c r="AV14" s="138"/>
      <c r="AW14" s="85"/>
      <c r="AX14" s="76"/>
      <c r="AY14" s="83"/>
      <c r="AZ14" s="76"/>
      <c r="BA14" s="83"/>
      <c r="BB14" s="76"/>
      <c r="BC14" s="83"/>
      <c r="BD14" s="76"/>
      <c r="BE14" s="83"/>
      <c r="BF14" s="76"/>
      <c r="BG14" s="83"/>
      <c r="BH14" s="121"/>
      <c r="BI14" s="83"/>
      <c r="BJ14" s="51"/>
      <c r="BK14" s="42"/>
      <c r="BL14" s="42"/>
      <c r="BM14" s="42"/>
      <c r="BN14" s="42"/>
      <c r="BO14" s="46"/>
      <c r="BP14" s="42"/>
      <c r="BQ14" s="51"/>
      <c r="BR14" s="42"/>
    </row>
    <row r="15" spans="1:70" x14ac:dyDescent="0.25">
      <c r="A15" s="75">
        <v>10</v>
      </c>
      <c r="B15" s="75"/>
      <c r="C15" s="75"/>
      <c r="D15" s="76"/>
      <c r="E15" s="83"/>
      <c r="F15" s="83"/>
      <c r="G15" s="83"/>
      <c r="H15" s="76"/>
      <c r="I15" s="127"/>
      <c r="J15" s="127"/>
      <c r="K15" s="127"/>
      <c r="L15" s="128"/>
      <c r="M15" s="99"/>
      <c r="N15" s="99"/>
      <c r="O15" s="99"/>
      <c r="P15" s="78"/>
      <c r="Q15" s="79"/>
      <c r="R15" s="77"/>
      <c r="S15" s="99"/>
      <c r="T15" s="99"/>
      <c r="U15" s="99"/>
      <c r="V15" s="80"/>
      <c r="W15" s="81"/>
      <c r="X15" s="81"/>
      <c r="Y15" s="81"/>
      <c r="Z15" s="76"/>
      <c r="AA15" s="83"/>
      <c r="AB15" s="76"/>
      <c r="AC15" s="127"/>
      <c r="AD15" s="131"/>
      <c r="AE15" s="85"/>
      <c r="AF15" s="76"/>
      <c r="AG15" s="76"/>
      <c r="AH15" s="78"/>
      <c r="AI15" s="82"/>
      <c r="AJ15" s="78"/>
      <c r="AK15" s="82"/>
      <c r="AL15" s="78"/>
      <c r="AM15" s="82"/>
      <c r="AN15" s="143"/>
      <c r="AO15" s="83"/>
      <c r="AP15" s="76"/>
      <c r="AQ15" s="83"/>
      <c r="AR15" s="76"/>
      <c r="AS15" s="127"/>
      <c r="AT15" s="135"/>
      <c r="AU15" s="85"/>
      <c r="AV15" s="138"/>
      <c r="AW15" s="85"/>
      <c r="AX15" s="76"/>
      <c r="AY15" s="83"/>
      <c r="AZ15" s="76"/>
      <c r="BA15" s="83"/>
      <c r="BB15" s="76"/>
      <c r="BC15" s="83"/>
      <c r="BD15" s="76"/>
      <c r="BE15" s="83"/>
      <c r="BF15" s="76"/>
      <c r="BG15" s="83"/>
      <c r="BH15" s="121"/>
      <c r="BI15" s="83"/>
      <c r="BJ15" s="51"/>
      <c r="BK15" s="42"/>
      <c r="BL15" s="42"/>
      <c r="BM15" s="42"/>
      <c r="BN15" s="42"/>
      <c r="BO15" s="46"/>
      <c r="BP15" s="42"/>
      <c r="BQ15" s="51"/>
      <c r="BR15" s="42"/>
    </row>
    <row r="16" spans="1:70" x14ac:dyDescent="0.25">
      <c r="A16" s="75">
        <v>11</v>
      </c>
      <c r="B16" s="75"/>
      <c r="C16" s="75"/>
      <c r="D16" s="76"/>
      <c r="E16" s="83"/>
      <c r="F16" s="83"/>
      <c r="G16" s="83"/>
      <c r="H16" s="76"/>
      <c r="I16" s="127"/>
      <c r="J16" s="127"/>
      <c r="K16" s="127"/>
      <c r="L16" s="128"/>
      <c r="M16" s="99"/>
      <c r="N16" s="99"/>
      <c r="O16" s="99"/>
      <c r="P16" s="78"/>
      <c r="Q16" s="79"/>
      <c r="R16" s="77"/>
      <c r="S16" s="99"/>
      <c r="T16" s="99"/>
      <c r="U16" s="99"/>
      <c r="V16" s="80"/>
      <c r="W16" s="81"/>
      <c r="X16" s="81"/>
      <c r="Y16" s="81"/>
      <c r="Z16" s="76"/>
      <c r="AA16" s="83"/>
      <c r="AB16" s="76"/>
      <c r="AC16" s="127"/>
      <c r="AD16" s="131"/>
      <c r="AE16" s="85"/>
      <c r="AF16" s="76"/>
      <c r="AG16" s="76"/>
      <c r="AH16" s="78"/>
      <c r="AI16" s="82"/>
      <c r="AJ16" s="78"/>
      <c r="AK16" s="82"/>
      <c r="AL16" s="78"/>
      <c r="AM16" s="82"/>
      <c r="AN16" s="143"/>
      <c r="AO16" s="83"/>
      <c r="AP16" s="76"/>
      <c r="AQ16" s="83"/>
      <c r="AR16" s="76"/>
      <c r="AS16" s="127"/>
      <c r="AT16" s="135"/>
      <c r="AU16" s="85"/>
      <c r="AV16" s="138"/>
      <c r="AW16" s="85"/>
      <c r="AX16" s="76"/>
      <c r="AY16" s="83"/>
      <c r="AZ16" s="76"/>
      <c r="BA16" s="83"/>
      <c r="BB16" s="76"/>
      <c r="BC16" s="83"/>
      <c r="BD16" s="76"/>
      <c r="BE16" s="83"/>
      <c r="BF16" s="76"/>
      <c r="BG16" s="83"/>
      <c r="BH16" s="121"/>
      <c r="BI16" s="83"/>
      <c r="BJ16" s="51"/>
      <c r="BK16" s="42"/>
      <c r="BL16" s="42"/>
      <c r="BM16" s="42"/>
      <c r="BN16" s="42"/>
      <c r="BO16" s="46"/>
      <c r="BP16" s="42"/>
      <c r="BQ16" s="51"/>
      <c r="BR16" s="42"/>
    </row>
    <row r="17" spans="1:70" x14ac:dyDescent="0.25">
      <c r="A17" s="75">
        <v>12</v>
      </c>
      <c r="B17" s="75"/>
      <c r="C17" s="75"/>
      <c r="D17" s="76"/>
      <c r="E17" s="83"/>
      <c r="F17" s="83"/>
      <c r="G17" s="83"/>
      <c r="H17" s="76"/>
      <c r="I17" s="127"/>
      <c r="J17" s="127"/>
      <c r="K17" s="127"/>
      <c r="L17" s="128"/>
      <c r="M17" s="99"/>
      <c r="N17" s="99"/>
      <c r="O17" s="99"/>
      <c r="P17" s="78"/>
      <c r="Q17" s="79"/>
      <c r="R17" s="77"/>
      <c r="S17" s="99"/>
      <c r="T17" s="99"/>
      <c r="U17" s="99"/>
      <c r="V17" s="80"/>
      <c r="W17" s="81"/>
      <c r="X17" s="81"/>
      <c r="Y17" s="81"/>
      <c r="Z17" s="76"/>
      <c r="AA17" s="83"/>
      <c r="AB17" s="76"/>
      <c r="AC17" s="127"/>
      <c r="AD17" s="131"/>
      <c r="AE17" s="85"/>
      <c r="AF17" s="76"/>
      <c r="AG17" s="76"/>
      <c r="AH17" s="78"/>
      <c r="AI17" s="82"/>
      <c r="AJ17" s="78"/>
      <c r="AK17" s="82"/>
      <c r="AL17" s="78"/>
      <c r="AM17" s="82"/>
      <c r="AN17" s="143"/>
      <c r="AO17" s="83"/>
      <c r="AP17" s="76"/>
      <c r="AQ17" s="83"/>
      <c r="AR17" s="76"/>
      <c r="AS17" s="127"/>
      <c r="AT17" s="135"/>
      <c r="AU17" s="85"/>
      <c r="AV17" s="138"/>
      <c r="AW17" s="85"/>
      <c r="AX17" s="76"/>
      <c r="AY17" s="83"/>
      <c r="AZ17" s="76"/>
      <c r="BA17" s="83"/>
      <c r="BB17" s="76"/>
      <c r="BC17" s="83"/>
      <c r="BD17" s="76"/>
      <c r="BE17" s="83"/>
      <c r="BF17" s="76"/>
      <c r="BG17" s="83"/>
      <c r="BH17" s="121"/>
      <c r="BI17" s="83"/>
      <c r="BJ17" s="51"/>
      <c r="BK17" s="42"/>
      <c r="BL17" s="42"/>
      <c r="BM17" s="42"/>
      <c r="BN17" s="42"/>
      <c r="BO17" s="46"/>
      <c r="BP17" s="42"/>
      <c r="BQ17" s="51"/>
      <c r="BR17" s="42"/>
    </row>
    <row r="18" spans="1:70" x14ac:dyDescent="0.25">
      <c r="A18" s="75">
        <v>13</v>
      </c>
      <c r="B18" s="75"/>
      <c r="C18" s="75"/>
      <c r="D18" s="76"/>
      <c r="E18" s="83"/>
      <c r="F18" s="83"/>
      <c r="G18" s="83"/>
      <c r="H18" s="76"/>
      <c r="I18" s="127"/>
      <c r="J18" s="127"/>
      <c r="K18" s="127"/>
      <c r="L18" s="128"/>
      <c r="M18" s="99"/>
      <c r="N18" s="99"/>
      <c r="O18" s="99"/>
      <c r="P18" s="78"/>
      <c r="Q18" s="79"/>
      <c r="R18" s="77"/>
      <c r="S18" s="99"/>
      <c r="T18" s="99"/>
      <c r="U18" s="99"/>
      <c r="V18" s="80"/>
      <c r="W18" s="81"/>
      <c r="X18" s="81"/>
      <c r="Y18" s="81"/>
      <c r="Z18" s="76"/>
      <c r="AA18" s="83"/>
      <c r="AB18" s="76"/>
      <c r="AC18" s="127"/>
      <c r="AD18" s="131"/>
      <c r="AE18" s="85"/>
      <c r="AF18" s="76"/>
      <c r="AG18" s="76"/>
      <c r="AH18" s="78"/>
      <c r="AI18" s="82"/>
      <c r="AJ18" s="78"/>
      <c r="AK18" s="82"/>
      <c r="AL18" s="78"/>
      <c r="AM18" s="82"/>
      <c r="AN18" s="143"/>
      <c r="AO18" s="83"/>
      <c r="AP18" s="76"/>
      <c r="AQ18" s="83"/>
      <c r="AR18" s="76"/>
      <c r="AS18" s="127"/>
      <c r="AT18" s="135"/>
      <c r="AU18" s="85"/>
      <c r="AV18" s="138"/>
      <c r="AW18" s="85"/>
      <c r="AX18" s="76"/>
      <c r="AY18" s="83"/>
      <c r="AZ18" s="76"/>
      <c r="BA18" s="83"/>
      <c r="BB18" s="76"/>
      <c r="BC18" s="83"/>
      <c r="BD18" s="76"/>
      <c r="BE18" s="83"/>
      <c r="BF18" s="76"/>
      <c r="BG18" s="83"/>
      <c r="BH18" s="121"/>
      <c r="BI18" s="83"/>
      <c r="BJ18" s="51"/>
      <c r="BK18" s="42"/>
      <c r="BL18" s="42"/>
      <c r="BM18" s="42"/>
      <c r="BN18" s="42"/>
      <c r="BO18" s="46"/>
      <c r="BP18" s="42"/>
      <c r="BQ18" s="51"/>
      <c r="BR18" s="42"/>
    </row>
    <row r="19" spans="1:70" x14ac:dyDescent="0.25">
      <c r="A19" s="75">
        <v>14</v>
      </c>
      <c r="B19" s="75"/>
      <c r="C19" s="75"/>
      <c r="D19" s="76"/>
      <c r="E19" s="83"/>
      <c r="F19" s="83"/>
      <c r="G19" s="83"/>
      <c r="H19" s="76"/>
      <c r="I19" s="127"/>
      <c r="J19" s="127"/>
      <c r="K19" s="127"/>
      <c r="L19" s="128"/>
      <c r="M19" s="99"/>
      <c r="N19" s="99"/>
      <c r="O19" s="99"/>
      <c r="P19" s="78"/>
      <c r="Q19" s="79"/>
      <c r="R19" s="77"/>
      <c r="S19" s="99"/>
      <c r="T19" s="99"/>
      <c r="U19" s="99"/>
      <c r="V19" s="80"/>
      <c r="W19" s="81"/>
      <c r="X19" s="81"/>
      <c r="Y19" s="81"/>
      <c r="Z19" s="76"/>
      <c r="AA19" s="83"/>
      <c r="AB19" s="76"/>
      <c r="AC19" s="127"/>
      <c r="AD19" s="131"/>
      <c r="AE19" s="85"/>
      <c r="AF19" s="76"/>
      <c r="AG19" s="76"/>
      <c r="AH19" s="78"/>
      <c r="AI19" s="82"/>
      <c r="AJ19" s="78"/>
      <c r="AK19" s="82"/>
      <c r="AL19" s="78"/>
      <c r="AM19" s="82"/>
      <c r="AN19" s="143"/>
      <c r="AO19" s="83"/>
      <c r="AP19" s="76"/>
      <c r="AQ19" s="83"/>
      <c r="AR19" s="76"/>
      <c r="AS19" s="127"/>
      <c r="AT19" s="135"/>
      <c r="AU19" s="85"/>
      <c r="AV19" s="138"/>
      <c r="AW19" s="85"/>
      <c r="AX19" s="76"/>
      <c r="AY19" s="83"/>
      <c r="AZ19" s="76"/>
      <c r="BA19" s="83"/>
      <c r="BB19" s="76"/>
      <c r="BC19" s="83"/>
      <c r="BD19" s="76"/>
      <c r="BE19" s="83"/>
      <c r="BF19" s="76"/>
      <c r="BG19" s="83"/>
      <c r="BH19" s="121"/>
      <c r="BI19" s="83"/>
      <c r="BJ19" s="51"/>
      <c r="BK19" s="42"/>
      <c r="BL19" s="42"/>
      <c r="BM19" s="42"/>
      <c r="BN19" s="42"/>
      <c r="BO19" s="46"/>
      <c r="BP19" s="42"/>
      <c r="BQ19" s="51"/>
      <c r="BR19" s="42"/>
    </row>
    <row r="20" spans="1:70" x14ac:dyDescent="0.25">
      <c r="A20" s="75">
        <v>15</v>
      </c>
      <c r="B20" s="75"/>
      <c r="C20" s="75"/>
      <c r="D20" s="76"/>
      <c r="E20" s="83"/>
      <c r="F20" s="83"/>
      <c r="G20" s="83"/>
      <c r="H20" s="76"/>
      <c r="I20" s="127"/>
      <c r="J20" s="127"/>
      <c r="K20" s="127"/>
      <c r="L20" s="128"/>
      <c r="M20" s="99"/>
      <c r="N20" s="99"/>
      <c r="O20" s="99"/>
      <c r="P20" s="78"/>
      <c r="Q20" s="79"/>
      <c r="R20" s="77"/>
      <c r="S20" s="99"/>
      <c r="T20" s="99"/>
      <c r="U20" s="99"/>
      <c r="V20" s="80"/>
      <c r="W20" s="81"/>
      <c r="X20" s="81"/>
      <c r="Y20" s="81"/>
      <c r="Z20" s="76"/>
      <c r="AA20" s="83"/>
      <c r="AB20" s="76"/>
      <c r="AC20" s="127"/>
      <c r="AD20" s="131"/>
      <c r="AE20" s="85"/>
      <c r="AF20" s="76"/>
      <c r="AG20" s="76"/>
      <c r="AH20" s="78"/>
      <c r="AI20" s="82"/>
      <c r="AJ20" s="78"/>
      <c r="AK20" s="82"/>
      <c r="AL20" s="78"/>
      <c r="AM20" s="82"/>
      <c r="AN20" s="143"/>
      <c r="AO20" s="83"/>
      <c r="AP20" s="76"/>
      <c r="AQ20" s="83"/>
      <c r="AR20" s="76"/>
      <c r="AS20" s="127"/>
      <c r="AT20" s="135"/>
      <c r="AU20" s="85"/>
      <c r="AV20" s="138"/>
      <c r="AW20" s="85"/>
      <c r="AX20" s="76"/>
      <c r="AY20" s="83"/>
      <c r="AZ20" s="76"/>
      <c r="BA20" s="83"/>
      <c r="BB20" s="76"/>
      <c r="BC20" s="83"/>
      <c r="BD20" s="76"/>
      <c r="BE20" s="83"/>
      <c r="BF20" s="76"/>
      <c r="BG20" s="83"/>
      <c r="BH20" s="121"/>
      <c r="BI20" s="83"/>
      <c r="BJ20" s="51"/>
      <c r="BK20" s="42"/>
      <c r="BL20" s="42"/>
      <c r="BM20" s="42"/>
      <c r="BN20" s="42"/>
      <c r="BO20" s="46"/>
      <c r="BP20" s="42"/>
      <c r="BQ20" s="51"/>
      <c r="BR20" s="42"/>
    </row>
    <row r="21" spans="1:70" x14ac:dyDescent="0.25">
      <c r="A21" s="75">
        <v>16</v>
      </c>
      <c r="B21" s="75"/>
      <c r="C21" s="75"/>
      <c r="D21" s="76"/>
      <c r="E21" s="83"/>
      <c r="F21" s="83"/>
      <c r="G21" s="83"/>
      <c r="H21" s="76"/>
      <c r="I21" s="127"/>
      <c r="J21" s="127"/>
      <c r="K21" s="127"/>
      <c r="L21" s="128"/>
      <c r="M21" s="99"/>
      <c r="N21" s="99"/>
      <c r="O21" s="99"/>
      <c r="P21" s="78"/>
      <c r="Q21" s="79"/>
      <c r="R21" s="77"/>
      <c r="S21" s="99"/>
      <c r="T21" s="99"/>
      <c r="U21" s="99"/>
      <c r="V21" s="80"/>
      <c r="W21" s="81"/>
      <c r="X21" s="81"/>
      <c r="Y21" s="81"/>
      <c r="Z21" s="76"/>
      <c r="AA21" s="83"/>
      <c r="AB21" s="76"/>
      <c r="AC21" s="127"/>
      <c r="AD21" s="131"/>
      <c r="AE21" s="85"/>
      <c r="AF21" s="76"/>
      <c r="AG21" s="76"/>
      <c r="AH21" s="78"/>
      <c r="AI21" s="82"/>
      <c r="AJ21" s="78"/>
      <c r="AK21" s="82"/>
      <c r="AL21" s="78"/>
      <c r="AM21" s="82"/>
      <c r="AN21" s="143"/>
      <c r="AO21" s="83"/>
      <c r="AP21" s="76"/>
      <c r="AQ21" s="83"/>
      <c r="AR21" s="76"/>
      <c r="AS21" s="127"/>
      <c r="AT21" s="135"/>
      <c r="AU21" s="85"/>
      <c r="AV21" s="138"/>
      <c r="AW21" s="85"/>
      <c r="AX21" s="76"/>
      <c r="AY21" s="83"/>
      <c r="AZ21" s="76"/>
      <c r="BA21" s="83"/>
      <c r="BB21" s="76"/>
      <c r="BC21" s="83"/>
      <c r="BD21" s="76"/>
      <c r="BE21" s="83"/>
      <c r="BF21" s="76"/>
      <c r="BG21" s="83"/>
      <c r="BH21" s="121"/>
      <c r="BI21" s="83"/>
      <c r="BJ21" s="51"/>
      <c r="BK21" s="42"/>
      <c r="BL21" s="42"/>
      <c r="BM21" s="42"/>
      <c r="BN21" s="42"/>
      <c r="BO21" s="46"/>
      <c r="BP21" s="42"/>
      <c r="BQ21" s="51"/>
      <c r="BR21" s="42"/>
    </row>
    <row r="22" spans="1:70" x14ac:dyDescent="0.25">
      <c r="A22" s="75">
        <v>17</v>
      </c>
      <c r="B22" s="75"/>
      <c r="C22" s="75"/>
      <c r="D22" s="76"/>
      <c r="E22" s="83"/>
      <c r="F22" s="83"/>
      <c r="G22" s="83"/>
      <c r="H22" s="76"/>
      <c r="I22" s="127"/>
      <c r="J22" s="127"/>
      <c r="K22" s="127"/>
      <c r="L22" s="128"/>
      <c r="M22" s="99"/>
      <c r="N22" s="99"/>
      <c r="O22" s="99"/>
      <c r="P22" s="78"/>
      <c r="Q22" s="79"/>
      <c r="R22" s="77"/>
      <c r="S22" s="99"/>
      <c r="T22" s="99"/>
      <c r="U22" s="99"/>
      <c r="V22" s="80"/>
      <c r="W22" s="81"/>
      <c r="X22" s="81"/>
      <c r="Y22" s="81"/>
      <c r="Z22" s="76"/>
      <c r="AA22" s="83"/>
      <c r="AB22" s="76"/>
      <c r="AC22" s="127"/>
      <c r="AD22" s="131"/>
      <c r="AE22" s="85"/>
      <c r="AF22" s="76"/>
      <c r="AG22" s="76"/>
      <c r="AH22" s="78"/>
      <c r="AI22" s="82"/>
      <c r="AJ22" s="78"/>
      <c r="AK22" s="82"/>
      <c r="AL22" s="78"/>
      <c r="AM22" s="82"/>
      <c r="AN22" s="143"/>
      <c r="AO22" s="83"/>
      <c r="AP22" s="76"/>
      <c r="AQ22" s="83"/>
      <c r="AR22" s="76"/>
      <c r="AS22" s="127"/>
      <c r="AT22" s="135"/>
      <c r="AU22" s="85"/>
      <c r="AV22" s="138"/>
      <c r="AW22" s="85"/>
      <c r="AX22" s="76"/>
      <c r="AY22" s="83"/>
      <c r="AZ22" s="76"/>
      <c r="BA22" s="83"/>
      <c r="BB22" s="76"/>
      <c r="BC22" s="83"/>
      <c r="BD22" s="76"/>
      <c r="BE22" s="83"/>
      <c r="BF22" s="76"/>
      <c r="BG22" s="83"/>
      <c r="BH22" s="121"/>
      <c r="BI22" s="83"/>
      <c r="BJ22" s="51"/>
      <c r="BK22" s="42"/>
      <c r="BL22" s="42"/>
      <c r="BM22" s="42"/>
      <c r="BN22" s="42"/>
      <c r="BO22" s="46"/>
      <c r="BP22" s="42"/>
      <c r="BQ22" s="51"/>
      <c r="BR22" s="42"/>
    </row>
    <row r="23" spans="1:70" x14ac:dyDescent="0.25">
      <c r="A23" s="75">
        <v>18</v>
      </c>
      <c r="B23" s="75"/>
      <c r="C23" s="75"/>
      <c r="D23" s="76"/>
      <c r="E23" s="83"/>
      <c r="F23" s="83"/>
      <c r="G23" s="83"/>
      <c r="H23" s="76"/>
      <c r="I23" s="127"/>
      <c r="J23" s="127"/>
      <c r="K23" s="127"/>
      <c r="L23" s="128"/>
      <c r="M23" s="99"/>
      <c r="N23" s="99"/>
      <c r="O23" s="99"/>
      <c r="P23" s="78"/>
      <c r="Q23" s="79"/>
      <c r="R23" s="77"/>
      <c r="S23" s="99"/>
      <c r="T23" s="99"/>
      <c r="U23" s="99"/>
      <c r="V23" s="80"/>
      <c r="W23" s="81"/>
      <c r="X23" s="81"/>
      <c r="Y23" s="81"/>
      <c r="Z23" s="76"/>
      <c r="AA23" s="83"/>
      <c r="AB23" s="76"/>
      <c r="AC23" s="127"/>
      <c r="AD23" s="131"/>
      <c r="AE23" s="85"/>
      <c r="AF23" s="76"/>
      <c r="AG23" s="76"/>
      <c r="AH23" s="78"/>
      <c r="AI23" s="82"/>
      <c r="AJ23" s="78"/>
      <c r="AK23" s="82"/>
      <c r="AL23" s="78"/>
      <c r="AM23" s="82"/>
      <c r="AN23" s="143"/>
      <c r="AO23" s="83"/>
      <c r="AP23" s="76"/>
      <c r="AQ23" s="83"/>
      <c r="AR23" s="76"/>
      <c r="AS23" s="127"/>
      <c r="AT23" s="135"/>
      <c r="AU23" s="85"/>
      <c r="AV23" s="138"/>
      <c r="AW23" s="85"/>
      <c r="AX23" s="76"/>
      <c r="AY23" s="83"/>
      <c r="AZ23" s="76"/>
      <c r="BA23" s="83"/>
      <c r="BB23" s="76"/>
      <c r="BC23" s="83"/>
      <c r="BD23" s="76"/>
      <c r="BE23" s="83"/>
      <c r="BF23" s="76"/>
      <c r="BG23" s="83"/>
      <c r="BH23" s="121"/>
      <c r="BI23" s="83"/>
      <c r="BJ23" s="51"/>
      <c r="BK23" s="42"/>
      <c r="BL23" s="42"/>
      <c r="BM23" s="42"/>
      <c r="BN23" s="42"/>
      <c r="BO23" s="46"/>
      <c r="BP23" s="42"/>
      <c r="BQ23" s="51"/>
      <c r="BR23" s="42"/>
    </row>
    <row r="24" spans="1:70" x14ac:dyDescent="0.25">
      <c r="A24" s="75">
        <v>19</v>
      </c>
      <c r="B24" s="75"/>
      <c r="C24" s="75"/>
      <c r="D24" s="76"/>
      <c r="E24" s="83"/>
      <c r="F24" s="83"/>
      <c r="G24" s="83"/>
      <c r="H24" s="76"/>
      <c r="I24" s="127"/>
      <c r="J24" s="127"/>
      <c r="K24" s="127"/>
      <c r="L24" s="128"/>
      <c r="M24" s="99"/>
      <c r="N24" s="99"/>
      <c r="O24" s="99"/>
      <c r="P24" s="78"/>
      <c r="Q24" s="79"/>
      <c r="R24" s="77"/>
      <c r="S24" s="99"/>
      <c r="T24" s="99"/>
      <c r="U24" s="99"/>
      <c r="V24" s="80"/>
      <c r="W24" s="81"/>
      <c r="X24" s="81"/>
      <c r="Y24" s="81"/>
      <c r="Z24" s="76"/>
      <c r="AA24" s="83"/>
      <c r="AB24" s="76"/>
      <c r="AC24" s="127"/>
      <c r="AD24" s="131"/>
      <c r="AE24" s="85"/>
      <c r="AF24" s="76"/>
      <c r="AG24" s="76"/>
      <c r="AH24" s="78"/>
      <c r="AI24" s="82"/>
      <c r="AJ24" s="78"/>
      <c r="AK24" s="82"/>
      <c r="AL24" s="78"/>
      <c r="AM24" s="82"/>
      <c r="AN24" s="143"/>
      <c r="AO24" s="83"/>
      <c r="AP24" s="76"/>
      <c r="AQ24" s="83"/>
      <c r="AR24" s="76"/>
      <c r="AS24" s="127"/>
      <c r="AT24" s="135"/>
      <c r="AU24" s="85"/>
      <c r="AV24" s="138"/>
      <c r="AW24" s="85"/>
      <c r="AX24" s="76"/>
      <c r="AY24" s="83"/>
      <c r="AZ24" s="76"/>
      <c r="BA24" s="83"/>
      <c r="BB24" s="76"/>
      <c r="BC24" s="83"/>
      <c r="BD24" s="76"/>
      <c r="BE24" s="83"/>
      <c r="BF24" s="76"/>
      <c r="BG24" s="83"/>
      <c r="BH24" s="121"/>
      <c r="BI24" s="83"/>
      <c r="BJ24" s="51"/>
      <c r="BK24" s="42"/>
      <c r="BL24" s="42"/>
      <c r="BM24" s="42"/>
      <c r="BN24" s="42"/>
      <c r="BO24" s="46"/>
      <c r="BP24" s="42"/>
      <c r="BQ24" s="51"/>
      <c r="BR24" s="42"/>
    </row>
    <row r="25" spans="1:70" x14ac:dyDescent="0.25">
      <c r="A25" s="75">
        <v>20</v>
      </c>
      <c r="B25" s="75"/>
      <c r="C25" s="75"/>
      <c r="D25" s="76"/>
      <c r="E25" s="83"/>
      <c r="F25" s="83"/>
      <c r="G25" s="83"/>
      <c r="H25" s="76"/>
      <c r="I25" s="127"/>
      <c r="J25" s="127"/>
      <c r="K25" s="127"/>
      <c r="L25" s="128"/>
      <c r="M25" s="99"/>
      <c r="N25" s="99"/>
      <c r="O25" s="99"/>
      <c r="P25" s="78"/>
      <c r="Q25" s="79"/>
      <c r="R25" s="77"/>
      <c r="S25" s="99"/>
      <c r="T25" s="99"/>
      <c r="U25" s="99"/>
      <c r="V25" s="80"/>
      <c r="W25" s="81"/>
      <c r="X25" s="81"/>
      <c r="Y25" s="81"/>
      <c r="Z25" s="76"/>
      <c r="AA25" s="83"/>
      <c r="AB25" s="76"/>
      <c r="AC25" s="127"/>
      <c r="AD25" s="131"/>
      <c r="AE25" s="85"/>
      <c r="AF25" s="76"/>
      <c r="AG25" s="83"/>
      <c r="AH25" s="78"/>
      <c r="AI25" s="82"/>
      <c r="AJ25" s="78"/>
      <c r="AK25" s="82"/>
      <c r="AL25" s="78"/>
      <c r="AM25" s="82"/>
      <c r="AN25" s="143"/>
      <c r="AO25" s="83"/>
      <c r="AP25" s="76"/>
      <c r="AQ25" s="83"/>
      <c r="AR25" s="76"/>
      <c r="AS25" s="127"/>
      <c r="AT25" s="135"/>
      <c r="AU25" s="85"/>
      <c r="AV25" s="138"/>
      <c r="AW25" s="85"/>
      <c r="AX25" s="76"/>
      <c r="AY25" s="83"/>
      <c r="AZ25" s="76"/>
      <c r="BA25" s="83"/>
      <c r="BB25" s="76"/>
      <c r="BC25" s="83"/>
      <c r="BD25" s="76"/>
      <c r="BE25" s="83"/>
      <c r="BF25" s="84"/>
      <c r="BG25" s="120"/>
      <c r="BH25" s="121"/>
      <c r="BI25" s="83"/>
      <c r="BJ25" s="51"/>
      <c r="BK25" s="42"/>
      <c r="BL25" s="42"/>
      <c r="BM25" s="42"/>
      <c r="BN25" s="42"/>
      <c r="BO25" s="46"/>
      <c r="BP25" s="42"/>
      <c r="BQ25" s="51"/>
      <c r="BR25" s="42"/>
    </row>
    <row r="26" spans="1:70" x14ac:dyDescent="0.25">
      <c r="A26" s="75">
        <v>21</v>
      </c>
      <c r="B26" s="75"/>
      <c r="C26" s="75"/>
      <c r="D26" s="76"/>
      <c r="E26" s="83"/>
      <c r="F26" s="83"/>
      <c r="G26" s="83"/>
      <c r="H26" s="76"/>
      <c r="I26" s="99"/>
      <c r="J26" s="99"/>
      <c r="K26" s="99"/>
      <c r="L26" s="128"/>
      <c r="M26" s="99"/>
      <c r="N26" s="99"/>
      <c r="O26" s="99"/>
      <c r="P26" s="78"/>
      <c r="Q26" s="79"/>
      <c r="R26" s="77"/>
      <c r="S26" s="99"/>
      <c r="T26" s="99"/>
      <c r="U26" s="99"/>
      <c r="V26" s="80"/>
      <c r="W26" s="81"/>
      <c r="X26" s="81"/>
      <c r="Y26" s="81"/>
      <c r="Z26" s="76"/>
      <c r="AA26" s="83"/>
      <c r="AB26" s="76"/>
      <c r="AC26" s="127"/>
      <c r="AD26" s="131"/>
      <c r="AE26" s="85"/>
      <c r="AF26" s="76"/>
      <c r="AG26" s="83"/>
      <c r="AH26" s="78"/>
      <c r="AI26" s="82"/>
      <c r="AJ26" s="78"/>
      <c r="AK26" s="82"/>
      <c r="AL26" s="78"/>
      <c r="AM26" s="82"/>
      <c r="AN26" s="143"/>
      <c r="AO26" s="83"/>
      <c r="AP26" s="76"/>
      <c r="AQ26" s="83"/>
      <c r="AR26" s="76"/>
      <c r="AS26" s="127"/>
      <c r="AT26" s="135"/>
      <c r="AU26" s="85"/>
      <c r="AV26" s="138"/>
      <c r="AW26" s="85"/>
      <c r="AX26" s="76"/>
      <c r="AY26" s="83"/>
      <c r="AZ26" s="76"/>
      <c r="BA26" s="83"/>
      <c r="BB26" s="76"/>
      <c r="BC26" s="83"/>
      <c r="BD26" s="76"/>
      <c r="BE26" s="83"/>
      <c r="BF26" s="84"/>
      <c r="BG26" s="120"/>
      <c r="BH26" s="121"/>
      <c r="BI26" s="113"/>
      <c r="BJ26" s="51"/>
      <c r="BK26" s="42"/>
      <c r="BL26" s="42"/>
      <c r="BM26" s="42"/>
      <c r="BN26" s="42"/>
      <c r="BO26" s="46"/>
      <c r="BP26" s="42"/>
      <c r="BQ26" s="51"/>
      <c r="BR26" s="42"/>
    </row>
    <row r="27" spans="1:70" x14ac:dyDescent="0.25">
      <c r="A27" s="75">
        <v>22</v>
      </c>
      <c r="B27" s="75"/>
      <c r="C27" s="75"/>
      <c r="D27" s="76"/>
      <c r="E27" s="83"/>
      <c r="F27" s="83"/>
      <c r="G27" s="83"/>
      <c r="H27" s="76"/>
      <c r="I27" s="99"/>
      <c r="J27" s="99"/>
      <c r="K27" s="99"/>
      <c r="L27" s="128"/>
      <c r="M27" s="99"/>
      <c r="N27" s="99"/>
      <c r="O27" s="99"/>
      <c r="P27" s="78"/>
      <c r="Q27" s="79"/>
      <c r="R27" s="77"/>
      <c r="S27" s="99"/>
      <c r="T27" s="99"/>
      <c r="U27" s="99"/>
      <c r="V27" s="80"/>
      <c r="W27" s="81"/>
      <c r="X27" s="81"/>
      <c r="Y27" s="81"/>
      <c r="Z27" s="76"/>
      <c r="AA27" s="83"/>
      <c r="AB27" s="76"/>
      <c r="AC27" s="127"/>
      <c r="AD27" s="131"/>
      <c r="AE27" s="85"/>
      <c r="AF27" s="76"/>
      <c r="AG27" s="83"/>
      <c r="AH27" s="78"/>
      <c r="AI27" s="82"/>
      <c r="AJ27" s="78"/>
      <c r="AK27" s="82"/>
      <c r="AL27" s="78"/>
      <c r="AM27" s="82"/>
      <c r="AN27" s="143"/>
      <c r="AO27" s="83"/>
      <c r="AP27" s="76"/>
      <c r="AQ27" s="83"/>
      <c r="AR27" s="76"/>
      <c r="AS27" s="127"/>
      <c r="AT27" s="135"/>
      <c r="AU27" s="85"/>
      <c r="AV27" s="138"/>
      <c r="AW27" s="85"/>
      <c r="AX27" s="76"/>
      <c r="AY27" s="83"/>
      <c r="AZ27" s="76"/>
      <c r="BA27" s="83"/>
      <c r="BB27" s="76"/>
      <c r="BC27" s="83"/>
      <c r="BD27" s="76"/>
      <c r="BE27" s="83"/>
      <c r="BF27" s="84"/>
      <c r="BG27" s="120"/>
      <c r="BH27" s="121"/>
      <c r="BI27" s="113"/>
      <c r="BJ27" s="51"/>
      <c r="BK27" s="42"/>
      <c r="BL27" s="42"/>
      <c r="BM27" s="42"/>
      <c r="BN27" s="42"/>
      <c r="BO27" s="46"/>
      <c r="BP27" s="42"/>
      <c r="BQ27" s="51"/>
      <c r="BR27" s="42"/>
    </row>
    <row r="28" spans="1:70" x14ac:dyDescent="0.25">
      <c r="A28" s="75">
        <v>23</v>
      </c>
      <c r="B28" s="75"/>
      <c r="C28" s="75"/>
      <c r="D28" s="76"/>
      <c r="E28" s="83"/>
      <c r="F28" s="83"/>
      <c r="G28" s="83"/>
      <c r="H28" s="76"/>
      <c r="I28" s="99"/>
      <c r="J28" s="99"/>
      <c r="K28" s="99"/>
      <c r="L28" s="128"/>
      <c r="M28" s="99"/>
      <c r="N28" s="99"/>
      <c r="O28" s="99"/>
      <c r="P28" s="78"/>
      <c r="Q28" s="79"/>
      <c r="R28" s="77"/>
      <c r="S28" s="99"/>
      <c r="T28" s="99"/>
      <c r="U28" s="99"/>
      <c r="V28" s="80"/>
      <c r="W28" s="81"/>
      <c r="X28" s="81"/>
      <c r="Y28" s="81"/>
      <c r="Z28" s="76"/>
      <c r="AA28" s="83"/>
      <c r="AB28" s="76"/>
      <c r="AC28" s="127"/>
      <c r="AD28" s="131"/>
      <c r="AE28" s="85"/>
      <c r="AF28" s="76"/>
      <c r="AG28" s="83"/>
      <c r="AH28" s="78"/>
      <c r="AI28" s="82"/>
      <c r="AJ28" s="78"/>
      <c r="AK28" s="82"/>
      <c r="AL28" s="78"/>
      <c r="AM28" s="82"/>
      <c r="AN28" s="143"/>
      <c r="AO28" s="83"/>
      <c r="AP28" s="76"/>
      <c r="AQ28" s="83"/>
      <c r="AR28" s="76"/>
      <c r="AS28" s="127"/>
      <c r="AT28" s="135"/>
      <c r="AU28" s="85"/>
      <c r="AV28" s="138"/>
      <c r="AW28" s="85"/>
      <c r="AX28" s="76"/>
      <c r="AY28" s="83"/>
      <c r="AZ28" s="76"/>
      <c r="BA28" s="83"/>
      <c r="BB28" s="76"/>
      <c r="BC28" s="83"/>
      <c r="BD28" s="76"/>
      <c r="BE28" s="83"/>
      <c r="BF28" s="84"/>
      <c r="BG28" s="120"/>
      <c r="BH28" s="121"/>
      <c r="BI28" s="113"/>
      <c r="BJ28" s="51"/>
      <c r="BK28" s="42"/>
      <c r="BL28" s="42"/>
      <c r="BM28" s="42"/>
      <c r="BN28" s="42"/>
      <c r="BO28" s="46"/>
      <c r="BP28" s="42"/>
      <c r="BQ28" s="51"/>
      <c r="BR28" s="42"/>
    </row>
    <row r="29" spans="1:70" x14ac:dyDescent="0.25">
      <c r="A29" s="75">
        <v>24</v>
      </c>
      <c r="B29" s="75"/>
      <c r="C29" s="75"/>
      <c r="D29" s="76"/>
      <c r="E29" s="83"/>
      <c r="F29" s="83"/>
      <c r="G29" s="83"/>
      <c r="H29" s="76"/>
      <c r="I29" s="99"/>
      <c r="J29" s="99"/>
      <c r="K29" s="99"/>
      <c r="L29" s="128"/>
      <c r="M29" s="99"/>
      <c r="N29" s="99"/>
      <c r="O29" s="99"/>
      <c r="P29" s="78"/>
      <c r="Q29" s="79"/>
      <c r="R29" s="77"/>
      <c r="S29" s="99"/>
      <c r="T29" s="99"/>
      <c r="U29" s="99"/>
      <c r="V29" s="80"/>
      <c r="W29" s="81"/>
      <c r="X29" s="81"/>
      <c r="Y29" s="81"/>
      <c r="Z29" s="76"/>
      <c r="AA29" s="83"/>
      <c r="AB29" s="76"/>
      <c r="AC29" s="127"/>
      <c r="AD29" s="131"/>
      <c r="AE29" s="85"/>
      <c r="AF29" s="76"/>
      <c r="AG29" s="83"/>
      <c r="AH29" s="78"/>
      <c r="AI29" s="82"/>
      <c r="AJ29" s="78"/>
      <c r="AK29" s="82"/>
      <c r="AL29" s="78"/>
      <c r="AM29" s="82"/>
      <c r="AN29" s="143"/>
      <c r="AO29" s="83"/>
      <c r="AP29" s="76"/>
      <c r="AQ29" s="83"/>
      <c r="AR29" s="76"/>
      <c r="AS29" s="127"/>
      <c r="AT29" s="135"/>
      <c r="AU29" s="85"/>
      <c r="AV29" s="138"/>
      <c r="AW29" s="85"/>
      <c r="AX29" s="76"/>
      <c r="AY29" s="83"/>
      <c r="AZ29" s="76"/>
      <c r="BA29" s="83"/>
      <c r="BB29" s="76"/>
      <c r="BC29" s="83"/>
      <c r="BD29" s="76"/>
      <c r="BE29" s="83"/>
      <c r="BF29" s="84"/>
      <c r="BG29" s="120"/>
      <c r="BH29" s="121"/>
      <c r="BI29" s="113"/>
      <c r="BJ29" s="51"/>
      <c r="BK29" s="42"/>
      <c r="BL29" s="42"/>
      <c r="BM29" s="42"/>
      <c r="BN29" s="42"/>
      <c r="BO29" s="46"/>
      <c r="BP29" s="42"/>
      <c r="BQ29" s="51"/>
      <c r="BR29" s="42"/>
    </row>
    <row r="30" spans="1:70" x14ac:dyDescent="0.25">
      <c r="A30" s="75">
        <v>25</v>
      </c>
      <c r="B30" s="75"/>
      <c r="C30" s="75"/>
      <c r="D30" s="76"/>
      <c r="E30" s="83"/>
      <c r="F30" s="83"/>
      <c r="G30" s="83"/>
      <c r="H30" s="76"/>
      <c r="I30" s="99"/>
      <c r="J30" s="99"/>
      <c r="K30" s="99"/>
      <c r="L30" s="128"/>
      <c r="M30" s="99"/>
      <c r="N30" s="99"/>
      <c r="O30" s="99"/>
      <c r="P30" s="78"/>
      <c r="Q30" s="79"/>
      <c r="R30" s="77"/>
      <c r="S30" s="99"/>
      <c r="T30" s="99"/>
      <c r="U30" s="99"/>
      <c r="V30" s="80"/>
      <c r="W30" s="81"/>
      <c r="X30" s="81"/>
      <c r="Y30" s="81"/>
      <c r="Z30" s="76"/>
      <c r="AA30" s="83"/>
      <c r="AB30" s="76"/>
      <c r="AC30" s="127"/>
      <c r="AD30" s="131"/>
      <c r="AE30" s="85"/>
      <c r="AF30" s="76"/>
      <c r="AG30" s="83"/>
      <c r="AH30" s="78"/>
      <c r="AI30" s="82"/>
      <c r="AJ30" s="78"/>
      <c r="AK30" s="82"/>
      <c r="AL30" s="78"/>
      <c r="AM30" s="82"/>
      <c r="AN30" s="143"/>
      <c r="AO30" s="83"/>
      <c r="AP30" s="76"/>
      <c r="AQ30" s="83"/>
      <c r="AR30" s="76"/>
      <c r="AS30" s="127"/>
      <c r="AT30" s="135"/>
      <c r="AU30" s="85"/>
      <c r="AV30" s="138"/>
      <c r="AW30" s="85"/>
      <c r="AX30" s="76"/>
      <c r="AY30" s="83"/>
      <c r="AZ30" s="76"/>
      <c r="BA30" s="83"/>
      <c r="BB30" s="76"/>
      <c r="BC30" s="83"/>
      <c r="BD30" s="76"/>
      <c r="BE30" s="83"/>
      <c r="BF30" s="84"/>
      <c r="BG30" s="120"/>
      <c r="BH30" s="121"/>
      <c r="BI30" s="113"/>
      <c r="BJ30" s="51"/>
      <c r="BK30" s="42"/>
      <c r="BL30" s="42"/>
      <c r="BM30" s="42"/>
      <c r="BN30" s="42"/>
      <c r="BO30" s="46"/>
      <c r="BP30" s="42"/>
      <c r="BQ30" s="51"/>
      <c r="BR30" s="42"/>
    </row>
    <row r="31" spans="1:70" x14ac:dyDescent="0.25">
      <c r="A31" s="75">
        <v>26</v>
      </c>
      <c r="B31" s="75"/>
      <c r="C31" s="75"/>
      <c r="D31" s="76"/>
      <c r="E31" s="83"/>
      <c r="F31" s="83"/>
      <c r="G31" s="83"/>
      <c r="H31" s="76"/>
      <c r="I31" s="99"/>
      <c r="J31" s="99"/>
      <c r="K31" s="99"/>
      <c r="L31" s="128"/>
      <c r="M31" s="99"/>
      <c r="N31" s="99"/>
      <c r="O31" s="99"/>
      <c r="P31" s="78"/>
      <c r="Q31" s="79"/>
      <c r="R31" s="77"/>
      <c r="S31" s="99"/>
      <c r="T31" s="99"/>
      <c r="U31" s="99"/>
      <c r="V31" s="80"/>
      <c r="W31" s="81"/>
      <c r="X31" s="81"/>
      <c r="Y31" s="81"/>
      <c r="Z31" s="76"/>
      <c r="AA31" s="83"/>
      <c r="AB31" s="76"/>
      <c r="AC31" s="127"/>
      <c r="AD31" s="131"/>
      <c r="AE31" s="85"/>
      <c r="AF31" s="76"/>
      <c r="AG31" s="83"/>
      <c r="AH31" s="78"/>
      <c r="AI31" s="82"/>
      <c r="AJ31" s="78"/>
      <c r="AK31" s="82"/>
      <c r="AL31" s="78"/>
      <c r="AM31" s="82"/>
      <c r="AN31" s="143"/>
      <c r="AO31" s="83"/>
      <c r="AP31" s="76"/>
      <c r="AQ31" s="83"/>
      <c r="AR31" s="76"/>
      <c r="AS31" s="127"/>
      <c r="AT31" s="135"/>
      <c r="AU31" s="85"/>
      <c r="AV31" s="138"/>
      <c r="AW31" s="85"/>
      <c r="AX31" s="76"/>
      <c r="AY31" s="83"/>
      <c r="AZ31" s="76"/>
      <c r="BA31" s="83"/>
      <c r="BB31" s="76"/>
      <c r="BC31" s="83"/>
      <c r="BD31" s="76"/>
      <c r="BE31" s="83"/>
      <c r="BF31" s="84"/>
      <c r="BG31" s="120"/>
      <c r="BH31" s="121"/>
      <c r="BI31" s="113"/>
      <c r="BJ31" s="51"/>
      <c r="BK31" s="42"/>
      <c r="BL31" s="42"/>
      <c r="BM31" s="42"/>
      <c r="BN31" s="42"/>
      <c r="BO31" s="46"/>
      <c r="BP31" s="42"/>
      <c r="BQ31" s="51"/>
      <c r="BR31" s="42"/>
    </row>
    <row r="32" spans="1:70" x14ac:dyDescent="0.25">
      <c r="A32" s="75">
        <v>27</v>
      </c>
      <c r="B32" s="75"/>
      <c r="C32" s="75"/>
      <c r="D32" s="76"/>
      <c r="E32" s="83"/>
      <c r="F32" s="83"/>
      <c r="G32" s="83"/>
      <c r="H32" s="76"/>
      <c r="I32" s="99"/>
      <c r="J32" s="99"/>
      <c r="K32" s="99"/>
      <c r="L32" s="128"/>
      <c r="M32" s="99"/>
      <c r="N32" s="99"/>
      <c r="O32" s="99"/>
      <c r="P32" s="78"/>
      <c r="Q32" s="79"/>
      <c r="R32" s="77"/>
      <c r="S32" s="99"/>
      <c r="T32" s="99"/>
      <c r="U32" s="99"/>
      <c r="V32" s="80"/>
      <c r="W32" s="81"/>
      <c r="X32" s="81"/>
      <c r="Y32" s="81"/>
      <c r="Z32" s="76"/>
      <c r="AA32" s="83"/>
      <c r="AB32" s="76"/>
      <c r="AC32" s="127"/>
      <c r="AD32" s="131"/>
      <c r="AE32" s="85"/>
      <c r="AF32" s="76"/>
      <c r="AG32" s="83"/>
      <c r="AH32" s="78"/>
      <c r="AI32" s="82"/>
      <c r="AJ32" s="78"/>
      <c r="AK32" s="82"/>
      <c r="AL32" s="78"/>
      <c r="AM32" s="82"/>
      <c r="AN32" s="143"/>
      <c r="AO32" s="83"/>
      <c r="AP32" s="76"/>
      <c r="AQ32" s="83"/>
      <c r="AR32" s="76"/>
      <c r="AS32" s="127"/>
      <c r="AT32" s="135"/>
      <c r="AU32" s="85"/>
      <c r="AV32" s="138"/>
      <c r="AW32" s="85"/>
      <c r="AX32" s="76"/>
      <c r="AY32" s="83"/>
      <c r="AZ32" s="76"/>
      <c r="BA32" s="83"/>
      <c r="BB32" s="76"/>
      <c r="BC32" s="83"/>
      <c r="BD32" s="76"/>
      <c r="BE32" s="83"/>
      <c r="BF32" s="84"/>
      <c r="BG32" s="120"/>
      <c r="BH32" s="121"/>
      <c r="BI32" s="113"/>
      <c r="BJ32" s="51"/>
      <c r="BK32" s="42"/>
      <c r="BL32" s="42"/>
      <c r="BM32" s="42"/>
      <c r="BN32" s="42"/>
      <c r="BO32" s="46"/>
      <c r="BP32" s="42"/>
      <c r="BQ32" s="51"/>
      <c r="BR32" s="42"/>
    </row>
    <row r="33" spans="1:70" x14ac:dyDescent="0.25">
      <c r="A33" s="75">
        <v>28</v>
      </c>
      <c r="B33" s="75"/>
      <c r="C33" s="75"/>
      <c r="D33" s="76"/>
      <c r="E33" s="83"/>
      <c r="F33" s="83"/>
      <c r="G33" s="83"/>
      <c r="H33" s="76"/>
      <c r="I33" s="99"/>
      <c r="J33" s="99"/>
      <c r="K33" s="99"/>
      <c r="L33" s="128"/>
      <c r="M33" s="99"/>
      <c r="N33" s="99"/>
      <c r="O33" s="99"/>
      <c r="P33" s="78"/>
      <c r="Q33" s="79"/>
      <c r="R33" s="77"/>
      <c r="S33" s="99"/>
      <c r="T33" s="99"/>
      <c r="U33" s="99"/>
      <c r="V33" s="80"/>
      <c r="W33" s="81"/>
      <c r="X33" s="81"/>
      <c r="Y33" s="81"/>
      <c r="Z33" s="76"/>
      <c r="AA33" s="83"/>
      <c r="AB33" s="76"/>
      <c r="AC33" s="127"/>
      <c r="AD33" s="131"/>
      <c r="AE33" s="85"/>
      <c r="AF33" s="76"/>
      <c r="AG33" s="83"/>
      <c r="AH33" s="78"/>
      <c r="AI33" s="82"/>
      <c r="AJ33" s="78"/>
      <c r="AK33" s="82"/>
      <c r="AL33" s="78"/>
      <c r="AM33" s="82"/>
      <c r="AN33" s="143"/>
      <c r="AO33" s="83"/>
      <c r="AP33" s="76"/>
      <c r="AQ33" s="83"/>
      <c r="AR33" s="76"/>
      <c r="AS33" s="127"/>
      <c r="AT33" s="135"/>
      <c r="AU33" s="85"/>
      <c r="AV33" s="138"/>
      <c r="AW33" s="85"/>
      <c r="AX33" s="76"/>
      <c r="AY33" s="83"/>
      <c r="AZ33" s="76"/>
      <c r="BA33" s="83"/>
      <c r="BB33" s="76"/>
      <c r="BC33" s="83"/>
      <c r="BD33" s="76"/>
      <c r="BE33" s="83"/>
      <c r="BF33" s="84"/>
      <c r="BG33" s="120"/>
      <c r="BH33" s="121"/>
      <c r="BI33" s="113"/>
      <c r="BJ33" s="51"/>
      <c r="BK33" s="42"/>
      <c r="BL33" s="42"/>
      <c r="BM33" s="42"/>
      <c r="BN33" s="42"/>
      <c r="BO33" s="46"/>
      <c r="BP33" s="42"/>
      <c r="BQ33" s="51"/>
      <c r="BR33" s="42"/>
    </row>
    <row r="34" spans="1:70" x14ac:dyDescent="0.25">
      <c r="A34" s="75">
        <v>29</v>
      </c>
      <c r="B34" s="75"/>
      <c r="C34" s="75"/>
      <c r="D34" s="76"/>
      <c r="E34" s="83"/>
      <c r="F34" s="83"/>
      <c r="G34" s="83"/>
      <c r="H34" s="76"/>
      <c r="I34" s="99"/>
      <c r="J34" s="99"/>
      <c r="K34" s="99"/>
      <c r="L34" s="128"/>
      <c r="M34" s="99"/>
      <c r="N34" s="99"/>
      <c r="O34" s="99"/>
      <c r="P34" s="78"/>
      <c r="Q34" s="79"/>
      <c r="R34" s="77"/>
      <c r="S34" s="99"/>
      <c r="T34" s="99"/>
      <c r="U34" s="99"/>
      <c r="V34" s="80"/>
      <c r="W34" s="81"/>
      <c r="X34" s="81"/>
      <c r="Y34" s="81"/>
      <c r="Z34" s="76"/>
      <c r="AA34" s="83"/>
      <c r="AB34" s="76"/>
      <c r="AC34" s="127"/>
      <c r="AD34" s="131"/>
      <c r="AE34" s="85"/>
      <c r="AF34" s="76"/>
      <c r="AG34" s="83"/>
      <c r="AH34" s="78"/>
      <c r="AI34" s="82"/>
      <c r="AJ34" s="78"/>
      <c r="AK34" s="82"/>
      <c r="AL34" s="78"/>
      <c r="AM34" s="82"/>
      <c r="AN34" s="143"/>
      <c r="AO34" s="83"/>
      <c r="AP34" s="76"/>
      <c r="AQ34" s="83"/>
      <c r="AR34" s="76"/>
      <c r="AS34" s="127"/>
      <c r="AT34" s="135"/>
      <c r="AU34" s="85"/>
      <c r="AV34" s="138"/>
      <c r="AW34" s="85"/>
      <c r="AX34" s="76"/>
      <c r="AY34" s="83"/>
      <c r="AZ34" s="76"/>
      <c r="BA34" s="83"/>
      <c r="BB34" s="76"/>
      <c r="BC34" s="83"/>
      <c r="BD34" s="76"/>
      <c r="BE34" s="83"/>
      <c r="BF34" s="84"/>
      <c r="BG34" s="120"/>
      <c r="BH34" s="121"/>
      <c r="BI34" s="113"/>
      <c r="BJ34" s="51"/>
      <c r="BK34" s="42"/>
      <c r="BL34" s="42"/>
      <c r="BM34" s="42"/>
      <c r="BN34" s="42"/>
      <c r="BO34" s="46"/>
      <c r="BP34" s="42"/>
      <c r="BQ34" s="51"/>
      <c r="BR34" s="42"/>
    </row>
    <row r="35" spans="1:70" x14ac:dyDescent="0.25">
      <c r="A35" s="75">
        <v>30</v>
      </c>
      <c r="B35" s="75"/>
      <c r="C35" s="75"/>
      <c r="D35" s="76"/>
      <c r="E35" s="83"/>
      <c r="F35" s="83"/>
      <c r="G35" s="83"/>
      <c r="H35" s="76"/>
      <c r="I35" s="99"/>
      <c r="J35" s="99"/>
      <c r="K35" s="99"/>
      <c r="L35" s="128"/>
      <c r="M35" s="99"/>
      <c r="N35" s="99"/>
      <c r="O35" s="99"/>
      <c r="P35" s="78"/>
      <c r="Q35" s="79"/>
      <c r="R35" s="77"/>
      <c r="S35" s="99"/>
      <c r="T35" s="99"/>
      <c r="U35" s="99"/>
      <c r="V35" s="80"/>
      <c r="W35" s="81"/>
      <c r="X35" s="81"/>
      <c r="Y35" s="81"/>
      <c r="Z35" s="76"/>
      <c r="AA35" s="83"/>
      <c r="AB35" s="76"/>
      <c r="AC35" s="127"/>
      <c r="AD35" s="131"/>
      <c r="AE35" s="85"/>
      <c r="AF35" s="76"/>
      <c r="AG35" s="83"/>
      <c r="AH35" s="78"/>
      <c r="AI35" s="82"/>
      <c r="AJ35" s="78"/>
      <c r="AK35" s="82"/>
      <c r="AL35" s="78"/>
      <c r="AM35" s="82"/>
      <c r="AN35" s="143"/>
      <c r="AO35" s="83"/>
      <c r="AP35" s="76"/>
      <c r="AQ35" s="83"/>
      <c r="AR35" s="76"/>
      <c r="AS35" s="127"/>
      <c r="AT35" s="135"/>
      <c r="AU35" s="85"/>
      <c r="AV35" s="138"/>
      <c r="AW35" s="85"/>
      <c r="AX35" s="76"/>
      <c r="AY35" s="83"/>
      <c r="AZ35" s="76"/>
      <c r="BA35" s="83"/>
      <c r="BB35" s="76"/>
      <c r="BC35" s="83"/>
      <c r="BD35" s="76"/>
      <c r="BE35" s="83"/>
      <c r="BF35" s="84"/>
      <c r="BG35" s="120"/>
      <c r="BH35" s="121"/>
      <c r="BI35" s="113"/>
      <c r="BJ35" s="51"/>
      <c r="BK35" s="42"/>
      <c r="BL35" s="42"/>
      <c r="BM35" s="42"/>
      <c r="BN35" s="42"/>
      <c r="BO35" s="46"/>
      <c r="BP35" s="42"/>
      <c r="BQ35" s="51"/>
      <c r="BR35" s="42"/>
    </row>
    <row r="36" spans="1:70" x14ac:dyDescent="0.25">
      <c r="A36" s="75">
        <v>31</v>
      </c>
      <c r="B36" s="75"/>
      <c r="C36" s="75"/>
      <c r="D36" s="76"/>
      <c r="E36" s="83"/>
      <c r="F36" s="83"/>
      <c r="G36" s="83"/>
      <c r="H36" s="76"/>
      <c r="I36" s="99"/>
      <c r="J36" s="99"/>
      <c r="K36" s="99"/>
      <c r="L36" s="128"/>
      <c r="M36" s="99"/>
      <c r="N36" s="99"/>
      <c r="O36" s="99"/>
      <c r="P36" s="78"/>
      <c r="Q36" s="79"/>
      <c r="R36" s="77"/>
      <c r="S36" s="99"/>
      <c r="T36" s="99"/>
      <c r="U36" s="99"/>
      <c r="V36" s="80"/>
      <c r="W36" s="81"/>
      <c r="X36" s="81"/>
      <c r="Y36" s="81"/>
      <c r="Z36" s="76"/>
      <c r="AA36" s="83"/>
      <c r="AB36" s="76"/>
      <c r="AC36" s="127"/>
      <c r="AD36" s="131"/>
      <c r="AE36" s="85"/>
      <c r="AF36" s="76"/>
      <c r="AG36" s="83"/>
      <c r="AH36" s="78"/>
      <c r="AI36" s="82"/>
      <c r="AJ36" s="78"/>
      <c r="AK36" s="82"/>
      <c r="AL36" s="78"/>
      <c r="AM36" s="82"/>
      <c r="AN36" s="143"/>
      <c r="AO36" s="83"/>
      <c r="AP36" s="76"/>
      <c r="AQ36" s="83"/>
      <c r="AR36" s="76"/>
      <c r="AS36" s="127"/>
      <c r="AT36" s="135"/>
      <c r="AU36" s="85"/>
      <c r="AV36" s="138"/>
      <c r="AW36" s="85"/>
      <c r="AX36" s="76"/>
      <c r="AY36" s="83"/>
      <c r="AZ36" s="76"/>
      <c r="BA36" s="83"/>
      <c r="BB36" s="76"/>
      <c r="BC36" s="83"/>
      <c r="BD36" s="76"/>
      <c r="BE36" s="83"/>
      <c r="BF36" s="84"/>
      <c r="BG36" s="120"/>
      <c r="BH36" s="121"/>
      <c r="BI36" s="113"/>
      <c r="BJ36" s="51"/>
      <c r="BK36" s="42"/>
      <c r="BL36" s="42"/>
      <c r="BM36" s="42"/>
      <c r="BN36" s="42"/>
      <c r="BO36" s="46"/>
      <c r="BP36" s="42"/>
      <c r="BQ36" s="51"/>
      <c r="BR36" s="42"/>
    </row>
    <row r="37" spans="1:70" x14ac:dyDescent="0.25">
      <c r="A37" s="75">
        <v>32</v>
      </c>
      <c r="B37" s="75"/>
      <c r="C37" s="75"/>
      <c r="D37" s="76"/>
      <c r="E37" s="83"/>
      <c r="F37" s="83"/>
      <c r="G37" s="83"/>
      <c r="H37" s="76"/>
      <c r="I37" s="99"/>
      <c r="J37" s="99"/>
      <c r="K37" s="99"/>
      <c r="L37" s="128"/>
      <c r="M37" s="99"/>
      <c r="N37" s="99"/>
      <c r="O37" s="99"/>
      <c r="P37" s="78"/>
      <c r="Q37" s="79"/>
      <c r="R37" s="77"/>
      <c r="S37" s="99"/>
      <c r="T37" s="99"/>
      <c r="U37" s="99"/>
      <c r="V37" s="80"/>
      <c r="W37" s="81"/>
      <c r="X37" s="81"/>
      <c r="Y37" s="81"/>
      <c r="Z37" s="76"/>
      <c r="AA37" s="83"/>
      <c r="AB37" s="76"/>
      <c r="AC37" s="127"/>
      <c r="AD37" s="131"/>
      <c r="AE37" s="85"/>
      <c r="AF37" s="76"/>
      <c r="AG37" s="83"/>
      <c r="AH37" s="78"/>
      <c r="AI37" s="82"/>
      <c r="AJ37" s="78"/>
      <c r="AK37" s="82"/>
      <c r="AL37" s="78"/>
      <c r="AM37" s="82"/>
      <c r="AN37" s="143"/>
      <c r="AO37" s="83"/>
      <c r="AP37" s="76"/>
      <c r="AQ37" s="83"/>
      <c r="AR37" s="76"/>
      <c r="AS37" s="127"/>
      <c r="AT37" s="135"/>
      <c r="AU37" s="85"/>
      <c r="AV37" s="138"/>
      <c r="AW37" s="85"/>
      <c r="AX37" s="76"/>
      <c r="AY37" s="83"/>
      <c r="AZ37" s="76"/>
      <c r="BA37" s="83"/>
      <c r="BB37" s="76"/>
      <c r="BC37" s="83"/>
      <c r="BD37" s="76"/>
      <c r="BE37" s="83"/>
      <c r="BF37" s="84"/>
      <c r="BG37" s="120"/>
      <c r="BH37" s="121"/>
      <c r="BI37" s="113"/>
      <c r="BJ37" s="51"/>
      <c r="BK37" s="42"/>
      <c r="BL37" s="42"/>
      <c r="BM37" s="42"/>
      <c r="BN37" s="42"/>
      <c r="BO37" s="46"/>
      <c r="BP37" s="42"/>
      <c r="BQ37" s="51"/>
      <c r="BR37" s="42"/>
    </row>
    <row r="38" spans="1:70" x14ac:dyDescent="0.25">
      <c r="A38" s="75">
        <v>33</v>
      </c>
      <c r="B38" s="75"/>
      <c r="C38" s="75"/>
      <c r="D38" s="76"/>
      <c r="E38" s="83"/>
      <c r="F38" s="83"/>
      <c r="G38" s="83"/>
      <c r="H38" s="76"/>
      <c r="I38" s="99"/>
      <c r="J38" s="99"/>
      <c r="K38" s="99"/>
      <c r="L38" s="128"/>
      <c r="M38" s="99"/>
      <c r="N38" s="99"/>
      <c r="O38" s="99"/>
      <c r="P38" s="78"/>
      <c r="Q38" s="79"/>
      <c r="R38" s="77"/>
      <c r="S38" s="99"/>
      <c r="T38" s="99"/>
      <c r="U38" s="99"/>
      <c r="V38" s="80"/>
      <c r="W38" s="81"/>
      <c r="X38" s="81"/>
      <c r="Y38" s="81"/>
      <c r="Z38" s="76"/>
      <c r="AA38" s="83"/>
      <c r="AB38" s="76"/>
      <c r="AC38" s="127"/>
      <c r="AD38" s="131"/>
      <c r="AE38" s="85"/>
      <c r="AF38" s="76"/>
      <c r="AG38" s="83"/>
      <c r="AH38" s="78"/>
      <c r="AI38" s="82"/>
      <c r="AJ38" s="78"/>
      <c r="AK38" s="82"/>
      <c r="AL38" s="78"/>
      <c r="AM38" s="82"/>
      <c r="AN38" s="143"/>
      <c r="AO38" s="83"/>
      <c r="AP38" s="76"/>
      <c r="AQ38" s="83"/>
      <c r="AR38" s="76"/>
      <c r="AS38" s="127"/>
      <c r="AT38" s="135"/>
      <c r="AU38" s="85"/>
      <c r="AV38" s="138"/>
      <c r="AW38" s="85"/>
      <c r="AX38" s="76"/>
      <c r="AY38" s="83"/>
      <c r="AZ38" s="76"/>
      <c r="BA38" s="83"/>
      <c r="BB38" s="76"/>
      <c r="BC38" s="83"/>
      <c r="BD38" s="76"/>
      <c r="BE38" s="83"/>
      <c r="BF38" s="84"/>
      <c r="BG38" s="120"/>
      <c r="BH38" s="121"/>
      <c r="BI38" s="113"/>
      <c r="BJ38" s="51"/>
      <c r="BK38" s="42"/>
      <c r="BL38" s="42"/>
      <c r="BM38" s="42"/>
      <c r="BN38" s="42"/>
      <c r="BO38" s="46"/>
      <c r="BP38" s="42"/>
      <c r="BQ38" s="51"/>
      <c r="BR38" s="42"/>
    </row>
    <row r="39" spans="1:70" x14ac:dyDescent="0.25">
      <c r="A39" s="75">
        <v>34</v>
      </c>
      <c r="B39" s="75"/>
      <c r="C39" s="75"/>
      <c r="D39" s="76"/>
      <c r="E39" s="83"/>
      <c r="F39" s="83"/>
      <c r="G39" s="83"/>
      <c r="H39" s="76"/>
      <c r="I39" s="99"/>
      <c r="J39" s="99"/>
      <c r="K39" s="99"/>
      <c r="L39" s="128"/>
      <c r="M39" s="99"/>
      <c r="N39" s="99"/>
      <c r="O39" s="99"/>
      <c r="P39" s="78"/>
      <c r="Q39" s="79"/>
      <c r="R39" s="77"/>
      <c r="S39" s="99"/>
      <c r="T39" s="99"/>
      <c r="U39" s="99"/>
      <c r="V39" s="80"/>
      <c r="W39" s="81"/>
      <c r="X39" s="81"/>
      <c r="Y39" s="81"/>
      <c r="Z39" s="76"/>
      <c r="AA39" s="83"/>
      <c r="AB39" s="76"/>
      <c r="AC39" s="127"/>
      <c r="AD39" s="131"/>
      <c r="AE39" s="85"/>
      <c r="AF39" s="76"/>
      <c r="AG39" s="83"/>
      <c r="AH39" s="78"/>
      <c r="AI39" s="82"/>
      <c r="AJ39" s="78"/>
      <c r="AK39" s="82"/>
      <c r="AL39" s="78"/>
      <c r="AM39" s="82"/>
      <c r="AN39" s="143"/>
      <c r="AO39" s="83"/>
      <c r="AP39" s="76"/>
      <c r="AQ39" s="83"/>
      <c r="AR39" s="76"/>
      <c r="AS39" s="127"/>
      <c r="AT39" s="135"/>
      <c r="AU39" s="85"/>
      <c r="AV39" s="138"/>
      <c r="AW39" s="85"/>
      <c r="AX39" s="76"/>
      <c r="AY39" s="83"/>
      <c r="AZ39" s="76"/>
      <c r="BA39" s="83"/>
      <c r="BB39" s="76"/>
      <c r="BC39" s="83"/>
      <c r="BD39" s="76"/>
      <c r="BE39" s="83"/>
      <c r="BF39" s="84"/>
      <c r="BG39" s="120"/>
      <c r="BH39" s="121"/>
      <c r="BI39" s="113"/>
      <c r="BJ39" s="51"/>
      <c r="BK39" s="42"/>
      <c r="BL39" s="42"/>
      <c r="BM39" s="42"/>
      <c r="BN39" s="42"/>
      <c r="BO39" s="46"/>
      <c r="BP39" s="42"/>
      <c r="BQ39" s="51"/>
      <c r="BR39" s="42"/>
    </row>
    <row r="40" spans="1:70" x14ac:dyDescent="0.25">
      <c r="A40" s="75">
        <v>35</v>
      </c>
      <c r="B40" s="75"/>
      <c r="C40" s="75"/>
      <c r="D40" s="76"/>
      <c r="E40" s="83"/>
      <c r="F40" s="83"/>
      <c r="G40" s="83"/>
      <c r="H40" s="76"/>
      <c r="I40" s="99"/>
      <c r="J40" s="99"/>
      <c r="K40" s="99"/>
      <c r="L40" s="128"/>
      <c r="M40" s="99"/>
      <c r="N40" s="99"/>
      <c r="O40" s="99"/>
      <c r="P40" s="78"/>
      <c r="Q40" s="79"/>
      <c r="R40" s="77"/>
      <c r="S40" s="99"/>
      <c r="T40" s="99"/>
      <c r="U40" s="99"/>
      <c r="V40" s="80"/>
      <c r="W40" s="81"/>
      <c r="X40" s="81"/>
      <c r="Y40" s="81"/>
      <c r="Z40" s="76"/>
      <c r="AA40" s="83"/>
      <c r="AB40" s="76"/>
      <c r="AC40" s="127"/>
      <c r="AD40" s="131"/>
      <c r="AE40" s="85"/>
      <c r="AF40" s="76"/>
      <c r="AG40" s="83"/>
      <c r="AH40" s="78"/>
      <c r="AI40" s="82"/>
      <c r="AJ40" s="78"/>
      <c r="AK40" s="82"/>
      <c r="AL40" s="78"/>
      <c r="AM40" s="82"/>
      <c r="AN40" s="143"/>
      <c r="AO40" s="83"/>
      <c r="AP40" s="76"/>
      <c r="AQ40" s="83"/>
      <c r="AR40" s="76"/>
      <c r="AS40" s="127"/>
      <c r="AT40" s="135"/>
      <c r="AU40" s="85"/>
      <c r="AV40" s="138"/>
      <c r="AW40" s="85"/>
      <c r="AX40" s="76"/>
      <c r="AY40" s="83"/>
      <c r="AZ40" s="76"/>
      <c r="BA40" s="83"/>
      <c r="BB40" s="76"/>
      <c r="BC40" s="83"/>
      <c r="BD40" s="76"/>
      <c r="BE40" s="83"/>
      <c r="BF40" s="84"/>
      <c r="BG40" s="120"/>
      <c r="BH40" s="121"/>
      <c r="BI40" s="113"/>
      <c r="BJ40" s="51"/>
      <c r="BK40" s="42"/>
      <c r="BL40" s="42"/>
      <c r="BM40" s="42"/>
      <c r="BN40" s="42"/>
      <c r="BO40" s="46"/>
      <c r="BP40" s="42"/>
      <c r="BQ40" s="51"/>
      <c r="BR40" s="42"/>
    </row>
    <row r="41" spans="1:70" x14ac:dyDescent="0.25">
      <c r="A41" s="75">
        <v>36</v>
      </c>
      <c r="B41" s="75"/>
      <c r="C41" s="75"/>
      <c r="D41" s="76"/>
      <c r="E41" s="83"/>
      <c r="F41" s="83"/>
      <c r="G41" s="83"/>
      <c r="H41" s="76"/>
      <c r="I41" s="99"/>
      <c r="J41" s="99"/>
      <c r="K41" s="99"/>
      <c r="L41" s="128"/>
      <c r="M41" s="99"/>
      <c r="N41" s="99"/>
      <c r="O41" s="99"/>
      <c r="P41" s="78"/>
      <c r="Q41" s="79"/>
      <c r="R41" s="77"/>
      <c r="S41" s="99"/>
      <c r="T41" s="99"/>
      <c r="U41" s="99"/>
      <c r="V41" s="80"/>
      <c r="W41" s="81"/>
      <c r="X41" s="81"/>
      <c r="Y41" s="81"/>
      <c r="Z41" s="76"/>
      <c r="AA41" s="83"/>
      <c r="AB41" s="76"/>
      <c r="AC41" s="127"/>
      <c r="AD41" s="131"/>
      <c r="AE41" s="85"/>
      <c r="AF41" s="76"/>
      <c r="AG41" s="83"/>
      <c r="AH41" s="78"/>
      <c r="AI41" s="82"/>
      <c r="AJ41" s="78"/>
      <c r="AK41" s="82"/>
      <c r="AL41" s="78"/>
      <c r="AM41" s="82"/>
      <c r="AN41" s="143"/>
      <c r="AO41" s="83"/>
      <c r="AP41" s="76"/>
      <c r="AQ41" s="83"/>
      <c r="AR41" s="76"/>
      <c r="AS41" s="127"/>
      <c r="AT41" s="135"/>
      <c r="AU41" s="85"/>
      <c r="AV41" s="138"/>
      <c r="AW41" s="85"/>
      <c r="AX41" s="76"/>
      <c r="AY41" s="83"/>
      <c r="AZ41" s="76"/>
      <c r="BA41" s="83"/>
      <c r="BB41" s="76"/>
      <c r="BC41" s="83"/>
      <c r="BD41" s="76"/>
      <c r="BE41" s="83"/>
      <c r="BF41" s="84"/>
      <c r="BG41" s="120"/>
      <c r="BH41" s="121"/>
      <c r="BI41" s="113"/>
      <c r="BJ41" s="51"/>
      <c r="BK41" s="42"/>
      <c r="BL41" s="42"/>
      <c r="BM41" s="42"/>
      <c r="BN41" s="42"/>
      <c r="BO41" s="46"/>
      <c r="BP41" s="42"/>
      <c r="BQ41" s="51"/>
      <c r="BR41" s="42"/>
    </row>
    <row r="42" spans="1:70" x14ac:dyDescent="0.25">
      <c r="A42" s="75">
        <v>37</v>
      </c>
      <c r="B42" s="75"/>
      <c r="C42" s="75"/>
      <c r="D42" s="76"/>
      <c r="E42" s="83"/>
      <c r="F42" s="83"/>
      <c r="G42" s="83"/>
      <c r="H42" s="76"/>
      <c r="I42" s="99"/>
      <c r="J42" s="99"/>
      <c r="K42" s="99"/>
      <c r="L42" s="128"/>
      <c r="M42" s="99"/>
      <c r="N42" s="99"/>
      <c r="O42" s="99"/>
      <c r="P42" s="78"/>
      <c r="Q42" s="79"/>
      <c r="R42" s="77"/>
      <c r="S42" s="99"/>
      <c r="T42" s="99"/>
      <c r="U42" s="99"/>
      <c r="V42" s="80"/>
      <c r="W42" s="81"/>
      <c r="X42" s="81"/>
      <c r="Y42" s="81"/>
      <c r="Z42" s="76"/>
      <c r="AA42" s="83"/>
      <c r="AB42" s="76"/>
      <c r="AC42" s="127"/>
      <c r="AD42" s="131"/>
      <c r="AE42" s="85"/>
      <c r="AF42" s="76"/>
      <c r="AG42" s="83"/>
      <c r="AH42" s="78"/>
      <c r="AI42" s="82"/>
      <c r="AJ42" s="78"/>
      <c r="AK42" s="82"/>
      <c r="AL42" s="78"/>
      <c r="AM42" s="82"/>
      <c r="AN42" s="143"/>
      <c r="AO42" s="83"/>
      <c r="AP42" s="76"/>
      <c r="AQ42" s="83"/>
      <c r="AR42" s="76"/>
      <c r="AS42" s="127"/>
      <c r="AT42" s="135"/>
      <c r="AU42" s="85"/>
      <c r="AV42" s="138"/>
      <c r="AW42" s="85"/>
      <c r="AX42" s="76"/>
      <c r="AY42" s="83"/>
      <c r="AZ42" s="76"/>
      <c r="BA42" s="83"/>
      <c r="BB42" s="76"/>
      <c r="BC42" s="83"/>
      <c r="BD42" s="76"/>
      <c r="BE42" s="83"/>
      <c r="BF42" s="84"/>
      <c r="BG42" s="120"/>
      <c r="BH42" s="121"/>
      <c r="BI42" s="113"/>
      <c r="BJ42" s="51"/>
      <c r="BK42" s="42"/>
      <c r="BL42" s="42"/>
      <c r="BM42" s="42"/>
      <c r="BN42" s="42"/>
      <c r="BO42" s="46"/>
      <c r="BP42" s="42"/>
      <c r="BQ42" s="51"/>
      <c r="BR42" s="42"/>
    </row>
    <row r="43" spans="1:70" x14ac:dyDescent="0.25">
      <c r="A43" s="75">
        <v>38</v>
      </c>
      <c r="B43" s="75"/>
      <c r="C43" s="75"/>
      <c r="D43" s="76"/>
      <c r="E43" s="83"/>
      <c r="F43" s="83"/>
      <c r="G43" s="83"/>
      <c r="H43" s="76"/>
      <c r="I43" s="99"/>
      <c r="J43" s="99"/>
      <c r="K43" s="99"/>
      <c r="L43" s="128"/>
      <c r="M43" s="99"/>
      <c r="N43" s="99"/>
      <c r="O43" s="99"/>
      <c r="P43" s="78"/>
      <c r="Q43" s="79"/>
      <c r="R43" s="77"/>
      <c r="S43" s="99"/>
      <c r="T43" s="99"/>
      <c r="U43" s="99"/>
      <c r="V43" s="80"/>
      <c r="W43" s="81"/>
      <c r="X43" s="81"/>
      <c r="Y43" s="81"/>
      <c r="Z43" s="76"/>
      <c r="AA43" s="83"/>
      <c r="AB43" s="76"/>
      <c r="AC43" s="127"/>
      <c r="AD43" s="131"/>
      <c r="AE43" s="85"/>
      <c r="AF43" s="76"/>
      <c r="AG43" s="83"/>
      <c r="AH43" s="78"/>
      <c r="AI43" s="82"/>
      <c r="AJ43" s="78"/>
      <c r="AK43" s="82"/>
      <c r="AL43" s="78"/>
      <c r="AM43" s="82"/>
      <c r="AN43" s="143"/>
      <c r="AO43" s="83"/>
      <c r="AP43" s="76"/>
      <c r="AQ43" s="83"/>
      <c r="AR43" s="76"/>
      <c r="AS43" s="127"/>
      <c r="AT43" s="135"/>
      <c r="AU43" s="85"/>
      <c r="AV43" s="138"/>
      <c r="AW43" s="85"/>
      <c r="AX43" s="76"/>
      <c r="AY43" s="83"/>
      <c r="AZ43" s="76"/>
      <c r="BA43" s="83"/>
      <c r="BB43" s="76"/>
      <c r="BC43" s="83"/>
      <c r="BD43" s="76"/>
      <c r="BE43" s="83"/>
      <c r="BF43" s="84"/>
      <c r="BG43" s="120"/>
      <c r="BH43" s="121"/>
      <c r="BI43" s="113"/>
      <c r="BJ43" s="51"/>
      <c r="BK43" s="42"/>
      <c r="BL43" s="42"/>
      <c r="BM43" s="42"/>
      <c r="BN43" s="42"/>
      <c r="BO43" s="46"/>
      <c r="BP43" s="42"/>
      <c r="BQ43" s="51"/>
      <c r="BR43" s="42"/>
    </row>
    <row r="44" spans="1:70" x14ac:dyDescent="0.25">
      <c r="A44" s="75">
        <v>39</v>
      </c>
      <c r="B44" s="75"/>
      <c r="C44" s="75"/>
      <c r="D44" s="76"/>
      <c r="E44" s="83"/>
      <c r="F44" s="83"/>
      <c r="G44" s="83"/>
      <c r="H44" s="76"/>
      <c r="I44" s="99"/>
      <c r="J44" s="99"/>
      <c r="K44" s="99"/>
      <c r="L44" s="128"/>
      <c r="M44" s="99"/>
      <c r="N44" s="99"/>
      <c r="O44" s="99"/>
      <c r="P44" s="78"/>
      <c r="Q44" s="79"/>
      <c r="R44" s="77"/>
      <c r="S44" s="99"/>
      <c r="T44" s="99"/>
      <c r="U44" s="99"/>
      <c r="V44" s="80"/>
      <c r="W44" s="81"/>
      <c r="X44" s="81"/>
      <c r="Y44" s="81"/>
      <c r="Z44" s="76"/>
      <c r="AA44" s="83"/>
      <c r="AB44" s="76"/>
      <c r="AC44" s="127"/>
      <c r="AD44" s="131"/>
      <c r="AE44" s="85"/>
      <c r="AF44" s="76"/>
      <c r="AG44" s="83"/>
      <c r="AH44" s="78"/>
      <c r="AI44" s="82"/>
      <c r="AJ44" s="78"/>
      <c r="AK44" s="82"/>
      <c r="AL44" s="78"/>
      <c r="AM44" s="82"/>
      <c r="AN44" s="143"/>
      <c r="AO44" s="83"/>
      <c r="AP44" s="76"/>
      <c r="AQ44" s="83"/>
      <c r="AR44" s="76"/>
      <c r="AS44" s="127"/>
      <c r="AT44" s="135"/>
      <c r="AU44" s="85"/>
      <c r="AV44" s="138"/>
      <c r="AW44" s="85"/>
      <c r="AX44" s="76"/>
      <c r="AY44" s="83"/>
      <c r="AZ44" s="76"/>
      <c r="BA44" s="83"/>
      <c r="BB44" s="76"/>
      <c r="BC44" s="83"/>
      <c r="BD44" s="76"/>
      <c r="BE44" s="83"/>
      <c r="BF44" s="84"/>
      <c r="BG44" s="120"/>
      <c r="BH44" s="121"/>
      <c r="BI44" s="113"/>
      <c r="BJ44" s="51"/>
      <c r="BK44" s="42"/>
      <c r="BL44" s="42"/>
      <c r="BM44" s="42"/>
      <c r="BN44" s="42"/>
      <c r="BO44" s="46"/>
      <c r="BP44" s="42"/>
      <c r="BQ44" s="51"/>
      <c r="BR44" s="42"/>
    </row>
    <row r="45" spans="1:70" x14ac:dyDescent="0.25">
      <c r="A45" s="75">
        <v>40</v>
      </c>
      <c r="B45" s="75"/>
      <c r="C45" s="75"/>
      <c r="D45" s="76"/>
      <c r="E45" s="83"/>
      <c r="F45" s="83"/>
      <c r="G45" s="83"/>
      <c r="H45" s="76"/>
      <c r="I45" s="99"/>
      <c r="J45" s="99"/>
      <c r="K45" s="99"/>
      <c r="L45" s="128"/>
      <c r="M45" s="99"/>
      <c r="N45" s="99"/>
      <c r="O45" s="99"/>
      <c r="P45" s="78"/>
      <c r="Q45" s="79"/>
      <c r="R45" s="77"/>
      <c r="S45" s="99"/>
      <c r="T45" s="99"/>
      <c r="U45" s="99"/>
      <c r="V45" s="80"/>
      <c r="W45" s="81"/>
      <c r="X45" s="81"/>
      <c r="Y45" s="81"/>
      <c r="Z45" s="76"/>
      <c r="AA45" s="83"/>
      <c r="AB45" s="76"/>
      <c r="AC45" s="127"/>
      <c r="AD45" s="131"/>
      <c r="AE45" s="85"/>
      <c r="AF45" s="76"/>
      <c r="AG45" s="83"/>
      <c r="AH45" s="78"/>
      <c r="AI45" s="82"/>
      <c r="AJ45" s="78"/>
      <c r="AK45" s="82"/>
      <c r="AL45" s="78"/>
      <c r="AM45" s="82"/>
      <c r="AN45" s="143"/>
      <c r="AO45" s="83"/>
      <c r="AP45" s="76"/>
      <c r="AQ45" s="83"/>
      <c r="AR45" s="76"/>
      <c r="AS45" s="127"/>
      <c r="AT45" s="135"/>
      <c r="AU45" s="85"/>
      <c r="AV45" s="138"/>
      <c r="AW45" s="85"/>
      <c r="AX45" s="76"/>
      <c r="AY45" s="83"/>
      <c r="AZ45" s="76"/>
      <c r="BA45" s="83"/>
      <c r="BB45" s="76"/>
      <c r="BC45" s="83"/>
      <c r="BD45" s="76"/>
      <c r="BE45" s="83"/>
      <c r="BF45" s="84"/>
      <c r="BG45" s="120"/>
      <c r="BH45" s="121"/>
      <c r="BI45" s="113"/>
      <c r="BJ45" s="51"/>
      <c r="BK45" s="42"/>
      <c r="BL45" s="42"/>
      <c r="BM45" s="42"/>
      <c r="BN45" s="42"/>
      <c r="BO45" s="46"/>
      <c r="BP45" s="42"/>
      <c r="BQ45" s="51"/>
      <c r="BR45" s="42"/>
    </row>
    <row r="46" spans="1:70" x14ac:dyDescent="0.25">
      <c r="A46" s="75">
        <v>41</v>
      </c>
      <c r="B46" s="75"/>
      <c r="C46" s="75"/>
      <c r="D46" s="76"/>
      <c r="E46" s="83"/>
      <c r="F46" s="83"/>
      <c r="G46" s="83"/>
      <c r="H46" s="76"/>
      <c r="I46" s="99"/>
      <c r="J46" s="99"/>
      <c r="K46" s="99"/>
      <c r="L46" s="128"/>
      <c r="M46" s="99"/>
      <c r="N46" s="99"/>
      <c r="O46" s="99"/>
      <c r="P46" s="78"/>
      <c r="Q46" s="79"/>
      <c r="R46" s="77"/>
      <c r="S46" s="99"/>
      <c r="T46" s="99"/>
      <c r="U46" s="99"/>
      <c r="V46" s="80"/>
      <c r="W46" s="81"/>
      <c r="X46" s="81"/>
      <c r="Y46" s="81"/>
      <c r="Z46" s="76"/>
      <c r="AA46" s="83"/>
      <c r="AB46" s="76"/>
      <c r="AC46" s="127"/>
      <c r="AD46" s="131"/>
      <c r="AE46" s="85"/>
      <c r="AF46" s="76"/>
      <c r="AG46" s="83"/>
      <c r="AH46" s="78"/>
      <c r="AI46" s="82"/>
      <c r="AJ46" s="78"/>
      <c r="AK46" s="82"/>
      <c r="AL46" s="78"/>
      <c r="AM46" s="82"/>
      <c r="AN46" s="143"/>
      <c r="AO46" s="83"/>
      <c r="AP46" s="76"/>
      <c r="AQ46" s="83"/>
      <c r="AR46" s="76"/>
      <c r="AS46" s="127"/>
      <c r="AT46" s="135"/>
      <c r="AU46" s="85"/>
      <c r="AV46" s="138"/>
      <c r="AW46" s="85"/>
      <c r="AX46" s="76"/>
      <c r="AY46" s="83"/>
      <c r="AZ46" s="76"/>
      <c r="BA46" s="83"/>
      <c r="BB46" s="76"/>
      <c r="BC46" s="83"/>
      <c r="BD46" s="76"/>
      <c r="BE46" s="83"/>
      <c r="BF46" s="84"/>
      <c r="BG46" s="120"/>
      <c r="BH46" s="121"/>
      <c r="BI46" s="113"/>
      <c r="BJ46" s="51"/>
      <c r="BK46" s="42"/>
      <c r="BL46" s="42"/>
      <c r="BM46" s="42"/>
      <c r="BN46" s="42"/>
      <c r="BO46" s="46"/>
      <c r="BP46" s="42"/>
      <c r="BQ46" s="51"/>
      <c r="BR46" s="42"/>
    </row>
    <row r="47" spans="1:70" x14ac:dyDescent="0.25">
      <c r="A47" s="75">
        <v>42</v>
      </c>
      <c r="B47" s="75"/>
      <c r="C47" s="75"/>
      <c r="D47" s="76"/>
      <c r="E47" s="83"/>
      <c r="F47" s="83"/>
      <c r="G47" s="83"/>
      <c r="H47" s="76"/>
      <c r="I47" s="99"/>
      <c r="J47" s="99"/>
      <c r="K47" s="99"/>
      <c r="L47" s="128"/>
      <c r="M47" s="99"/>
      <c r="N47" s="99"/>
      <c r="O47" s="99"/>
      <c r="P47" s="78"/>
      <c r="Q47" s="79"/>
      <c r="R47" s="77"/>
      <c r="S47" s="99"/>
      <c r="T47" s="99"/>
      <c r="U47" s="99"/>
      <c r="V47" s="80"/>
      <c r="W47" s="81"/>
      <c r="X47" s="81"/>
      <c r="Y47" s="81"/>
      <c r="Z47" s="76"/>
      <c r="AA47" s="83"/>
      <c r="AB47" s="76"/>
      <c r="AC47" s="127"/>
      <c r="AD47" s="131"/>
      <c r="AE47" s="85"/>
      <c r="AF47" s="76"/>
      <c r="AG47" s="83"/>
      <c r="AH47" s="78"/>
      <c r="AI47" s="82"/>
      <c r="AJ47" s="78"/>
      <c r="AK47" s="82"/>
      <c r="AL47" s="78"/>
      <c r="AM47" s="82"/>
      <c r="AN47" s="143"/>
      <c r="AO47" s="83"/>
      <c r="AP47" s="76"/>
      <c r="AQ47" s="83"/>
      <c r="AR47" s="76"/>
      <c r="AS47" s="127"/>
      <c r="AT47" s="135"/>
      <c r="AU47" s="85"/>
      <c r="AV47" s="138"/>
      <c r="AW47" s="85"/>
      <c r="AX47" s="76"/>
      <c r="AY47" s="83"/>
      <c r="AZ47" s="76"/>
      <c r="BA47" s="83"/>
      <c r="BB47" s="76"/>
      <c r="BC47" s="83"/>
      <c r="BD47" s="76"/>
      <c r="BE47" s="83"/>
      <c r="BF47" s="84"/>
      <c r="BG47" s="120"/>
      <c r="BH47" s="121"/>
      <c r="BI47" s="113"/>
      <c r="BJ47" s="51"/>
      <c r="BK47" s="42"/>
      <c r="BL47" s="42"/>
      <c r="BM47" s="42"/>
      <c r="BN47" s="42"/>
      <c r="BO47" s="46"/>
      <c r="BP47" s="42"/>
      <c r="BQ47" s="51"/>
      <c r="BR47" s="42"/>
    </row>
    <row r="48" spans="1:70" x14ac:dyDescent="0.25">
      <c r="A48" s="75">
        <v>43</v>
      </c>
      <c r="B48" s="75"/>
      <c r="C48" s="75"/>
      <c r="D48" s="76"/>
      <c r="E48" s="83"/>
      <c r="F48" s="83"/>
      <c r="G48" s="83"/>
      <c r="H48" s="76"/>
      <c r="I48" s="99"/>
      <c r="J48" s="99"/>
      <c r="K48" s="99"/>
      <c r="L48" s="128"/>
      <c r="M48" s="99"/>
      <c r="N48" s="99"/>
      <c r="O48" s="99"/>
      <c r="P48" s="78"/>
      <c r="Q48" s="79"/>
      <c r="R48" s="77"/>
      <c r="S48" s="99"/>
      <c r="T48" s="99"/>
      <c r="U48" s="99"/>
      <c r="V48" s="80"/>
      <c r="W48" s="81"/>
      <c r="X48" s="81"/>
      <c r="Y48" s="81"/>
      <c r="Z48" s="76"/>
      <c r="AA48" s="83"/>
      <c r="AB48" s="76"/>
      <c r="AC48" s="127"/>
      <c r="AD48" s="131"/>
      <c r="AE48" s="85"/>
      <c r="AF48" s="76"/>
      <c r="AG48" s="83"/>
      <c r="AH48" s="78"/>
      <c r="AI48" s="82"/>
      <c r="AJ48" s="78"/>
      <c r="AK48" s="82"/>
      <c r="AL48" s="78"/>
      <c r="AM48" s="82"/>
      <c r="AN48" s="143"/>
      <c r="AO48" s="83"/>
      <c r="AP48" s="76"/>
      <c r="AQ48" s="83"/>
      <c r="AR48" s="76"/>
      <c r="AS48" s="127"/>
      <c r="AT48" s="135"/>
      <c r="AU48" s="85"/>
      <c r="AV48" s="138"/>
      <c r="AW48" s="85"/>
      <c r="AX48" s="76"/>
      <c r="AY48" s="83"/>
      <c r="AZ48" s="76"/>
      <c r="BA48" s="83"/>
      <c r="BB48" s="76"/>
      <c r="BC48" s="83"/>
      <c r="BD48" s="76"/>
      <c r="BE48" s="83"/>
      <c r="BF48" s="84"/>
      <c r="BG48" s="120"/>
      <c r="BH48" s="121"/>
      <c r="BI48" s="113"/>
      <c r="BJ48" s="51"/>
      <c r="BK48" s="42"/>
      <c r="BL48" s="42"/>
      <c r="BM48" s="42"/>
      <c r="BN48" s="42"/>
      <c r="BO48" s="46"/>
      <c r="BP48" s="42"/>
      <c r="BQ48" s="51"/>
      <c r="BR48" s="42"/>
    </row>
    <row r="49" spans="1:70" x14ac:dyDescent="0.25">
      <c r="A49" s="75">
        <v>44</v>
      </c>
      <c r="B49" s="75"/>
      <c r="C49" s="75"/>
      <c r="D49" s="76"/>
      <c r="E49" s="83"/>
      <c r="F49" s="83"/>
      <c r="G49" s="83"/>
      <c r="H49" s="76"/>
      <c r="I49" s="99"/>
      <c r="J49" s="99"/>
      <c r="K49" s="99"/>
      <c r="L49" s="128"/>
      <c r="M49" s="99"/>
      <c r="N49" s="99"/>
      <c r="O49" s="99"/>
      <c r="P49" s="78"/>
      <c r="Q49" s="79"/>
      <c r="R49" s="77"/>
      <c r="S49" s="99"/>
      <c r="T49" s="99"/>
      <c r="U49" s="99"/>
      <c r="V49" s="80"/>
      <c r="W49" s="81"/>
      <c r="X49" s="81"/>
      <c r="Y49" s="81"/>
      <c r="Z49" s="76"/>
      <c r="AA49" s="83"/>
      <c r="AB49" s="76"/>
      <c r="AC49" s="127"/>
      <c r="AD49" s="131"/>
      <c r="AE49" s="85"/>
      <c r="AF49" s="76"/>
      <c r="AG49" s="83"/>
      <c r="AH49" s="78"/>
      <c r="AI49" s="82"/>
      <c r="AJ49" s="78"/>
      <c r="AK49" s="82"/>
      <c r="AL49" s="78"/>
      <c r="AM49" s="82"/>
      <c r="AN49" s="143"/>
      <c r="AO49" s="83"/>
      <c r="AP49" s="76"/>
      <c r="AQ49" s="83"/>
      <c r="AR49" s="76"/>
      <c r="AS49" s="127"/>
      <c r="AT49" s="135"/>
      <c r="AU49" s="85"/>
      <c r="AV49" s="138"/>
      <c r="AW49" s="85"/>
      <c r="AX49" s="76"/>
      <c r="AY49" s="83"/>
      <c r="AZ49" s="76"/>
      <c r="BA49" s="83"/>
      <c r="BB49" s="76"/>
      <c r="BC49" s="83"/>
      <c r="BD49" s="76"/>
      <c r="BE49" s="83"/>
      <c r="BF49" s="84"/>
      <c r="BG49" s="120"/>
      <c r="BH49" s="121"/>
      <c r="BI49" s="113"/>
      <c r="BJ49" s="51"/>
      <c r="BK49" s="42"/>
      <c r="BL49" s="42"/>
      <c r="BM49" s="42"/>
      <c r="BN49" s="42"/>
      <c r="BO49" s="46"/>
      <c r="BP49" s="42"/>
      <c r="BQ49" s="51"/>
      <c r="BR49" s="42"/>
    </row>
    <row r="50" spans="1:70" x14ac:dyDescent="0.25">
      <c r="A50" s="75">
        <v>45</v>
      </c>
      <c r="B50" s="75"/>
      <c r="C50" s="75"/>
      <c r="D50" s="76"/>
      <c r="E50" s="83"/>
      <c r="F50" s="83"/>
      <c r="G50" s="83"/>
      <c r="H50" s="76"/>
      <c r="I50" s="99"/>
      <c r="J50" s="99"/>
      <c r="K50" s="99"/>
      <c r="L50" s="128"/>
      <c r="M50" s="99"/>
      <c r="N50" s="99"/>
      <c r="O50" s="99"/>
      <c r="P50" s="78"/>
      <c r="Q50" s="79"/>
      <c r="R50" s="77"/>
      <c r="S50" s="99"/>
      <c r="T50" s="99"/>
      <c r="U50" s="99"/>
      <c r="V50" s="80"/>
      <c r="W50" s="81"/>
      <c r="X50" s="81"/>
      <c r="Y50" s="81"/>
      <c r="Z50" s="76"/>
      <c r="AA50" s="83"/>
      <c r="AB50" s="76"/>
      <c r="AC50" s="127"/>
      <c r="AD50" s="131"/>
      <c r="AE50" s="85"/>
      <c r="AF50" s="76"/>
      <c r="AG50" s="83"/>
      <c r="AH50" s="78"/>
      <c r="AI50" s="82"/>
      <c r="AJ50" s="78"/>
      <c r="AK50" s="82"/>
      <c r="AL50" s="78"/>
      <c r="AM50" s="82"/>
      <c r="AN50" s="143"/>
      <c r="AO50" s="83"/>
      <c r="AP50" s="76"/>
      <c r="AQ50" s="83"/>
      <c r="AR50" s="76"/>
      <c r="AS50" s="127"/>
      <c r="AT50" s="135"/>
      <c r="AU50" s="85"/>
      <c r="AV50" s="138"/>
      <c r="AW50" s="85"/>
      <c r="AX50" s="76"/>
      <c r="AY50" s="83"/>
      <c r="AZ50" s="76"/>
      <c r="BA50" s="83"/>
      <c r="BB50" s="76"/>
      <c r="BC50" s="83"/>
      <c r="BD50" s="76"/>
      <c r="BE50" s="83"/>
      <c r="BF50" s="84"/>
      <c r="BG50" s="120"/>
      <c r="BH50" s="121"/>
      <c r="BI50" s="113"/>
      <c r="BJ50" s="51"/>
      <c r="BK50" s="42"/>
      <c r="BL50" s="42"/>
      <c r="BM50" s="42"/>
      <c r="BN50" s="42"/>
      <c r="BO50" s="46"/>
      <c r="BP50" s="42"/>
      <c r="BQ50" s="51"/>
      <c r="BR50" s="42"/>
    </row>
    <row r="51" spans="1:70" x14ac:dyDescent="0.25">
      <c r="A51" s="75">
        <v>46</v>
      </c>
      <c r="B51" s="75"/>
      <c r="C51" s="75"/>
      <c r="D51" s="76"/>
      <c r="E51" s="83"/>
      <c r="F51" s="83"/>
      <c r="G51" s="83"/>
      <c r="H51" s="76"/>
      <c r="I51" s="99"/>
      <c r="J51" s="99"/>
      <c r="K51" s="99"/>
      <c r="L51" s="128"/>
      <c r="M51" s="99"/>
      <c r="N51" s="99"/>
      <c r="O51" s="99"/>
      <c r="P51" s="78"/>
      <c r="Q51" s="79"/>
      <c r="R51" s="77"/>
      <c r="S51" s="99"/>
      <c r="T51" s="99"/>
      <c r="U51" s="99"/>
      <c r="V51" s="80"/>
      <c r="W51" s="81"/>
      <c r="X51" s="81"/>
      <c r="Y51" s="81"/>
      <c r="Z51" s="76"/>
      <c r="AA51" s="83"/>
      <c r="AB51" s="76"/>
      <c r="AC51" s="127"/>
      <c r="AD51" s="131"/>
      <c r="AE51" s="85"/>
      <c r="AF51" s="76"/>
      <c r="AG51" s="83"/>
      <c r="AH51" s="78"/>
      <c r="AI51" s="82"/>
      <c r="AJ51" s="78"/>
      <c r="AK51" s="82"/>
      <c r="AL51" s="78"/>
      <c r="AM51" s="82"/>
      <c r="AN51" s="143"/>
      <c r="AO51" s="83"/>
      <c r="AP51" s="76"/>
      <c r="AQ51" s="83"/>
      <c r="AR51" s="76"/>
      <c r="AS51" s="127"/>
      <c r="AT51" s="135"/>
      <c r="AU51" s="85"/>
      <c r="AV51" s="138"/>
      <c r="AW51" s="85"/>
      <c r="AX51" s="76"/>
      <c r="AY51" s="83"/>
      <c r="AZ51" s="76"/>
      <c r="BA51" s="83"/>
      <c r="BB51" s="76"/>
      <c r="BC51" s="83"/>
      <c r="BD51" s="76"/>
      <c r="BE51" s="83"/>
      <c r="BF51" s="84"/>
      <c r="BG51" s="120"/>
      <c r="BH51" s="121"/>
      <c r="BI51" s="113"/>
      <c r="BJ51" s="51"/>
      <c r="BK51" s="42"/>
      <c r="BL51" s="42"/>
      <c r="BM51" s="42"/>
      <c r="BN51" s="42"/>
      <c r="BO51" s="46"/>
      <c r="BP51" s="42"/>
      <c r="BQ51" s="51"/>
      <c r="BR51" s="42"/>
    </row>
    <row r="52" spans="1:70" x14ac:dyDescent="0.25">
      <c r="A52" s="75">
        <v>47</v>
      </c>
      <c r="B52" s="75"/>
      <c r="C52" s="75"/>
      <c r="D52" s="76"/>
      <c r="E52" s="83"/>
      <c r="F52" s="83"/>
      <c r="G52" s="83"/>
      <c r="H52" s="76"/>
      <c r="I52" s="99"/>
      <c r="J52" s="99"/>
      <c r="K52" s="99"/>
      <c r="L52" s="128"/>
      <c r="M52" s="99"/>
      <c r="N52" s="99"/>
      <c r="O52" s="99"/>
      <c r="P52" s="78"/>
      <c r="Q52" s="79"/>
      <c r="R52" s="77"/>
      <c r="S52" s="99"/>
      <c r="T52" s="99"/>
      <c r="U52" s="99"/>
      <c r="V52" s="80"/>
      <c r="W52" s="81"/>
      <c r="X52" s="81"/>
      <c r="Y52" s="81"/>
      <c r="Z52" s="76"/>
      <c r="AA52" s="83"/>
      <c r="AB52" s="76"/>
      <c r="AC52" s="127"/>
      <c r="AD52" s="131"/>
      <c r="AE52" s="85"/>
      <c r="AF52" s="76"/>
      <c r="AG52" s="83"/>
      <c r="AH52" s="78"/>
      <c r="AI52" s="82"/>
      <c r="AJ52" s="78"/>
      <c r="AK52" s="82"/>
      <c r="AL52" s="78"/>
      <c r="AM52" s="82"/>
      <c r="AN52" s="143"/>
      <c r="AO52" s="83"/>
      <c r="AP52" s="76"/>
      <c r="AQ52" s="83"/>
      <c r="AR52" s="76"/>
      <c r="AS52" s="127"/>
      <c r="AT52" s="135"/>
      <c r="AU52" s="85"/>
      <c r="AV52" s="138"/>
      <c r="AW52" s="85"/>
      <c r="AX52" s="76"/>
      <c r="AY52" s="83"/>
      <c r="AZ52" s="76"/>
      <c r="BA52" s="83"/>
      <c r="BB52" s="76"/>
      <c r="BC52" s="83"/>
      <c r="BD52" s="76"/>
      <c r="BE52" s="83"/>
      <c r="BF52" s="84"/>
      <c r="BG52" s="120"/>
      <c r="BH52" s="121"/>
      <c r="BI52" s="113"/>
      <c r="BJ52" s="51"/>
      <c r="BK52" s="42"/>
      <c r="BL52" s="42"/>
      <c r="BM52" s="42"/>
      <c r="BN52" s="42"/>
      <c r="BO52" s="46"/>
      <c r="BP52" s="42"/>
      <c r="BQ52" s="51"/>
      <c r="BR52" s="42"/>
    </row>
    <row r="53" spans="1:70" x14ac:dyDescent="0.25">
      <c r="A53" s="75">
        <v>48</v>
      </c>
      <c r="B53" s="75"/>
      <c r="C53" s="75"/>
      <c r="D53" s="76"/>
      <c r="E53" s="83"/>
      <c r="F53" s="83"/>
      <c r="G53" s="83"/>
      <c r="H53" s="76"/>
      <c r="I53" s="99"/>
      <c r="J53" s="99"/>
      <c r="K53" s="99"/>
      <c r="L53" s="128"/>
      <c r="M53" s="99"/>
      <c r="N53" s="99"/>
      <c r="O53" s="99"/>
      <c r="P53" s="78"/>
      <c r="Q53" s="79"/>
      <c r="R53" s="77"/>
      <c r="S53" s="99"/>
      <c r="T53" s="99"/>
      <c r="U53" s="99"/>
      <c r="V53" s="80"/>
      <c r="W53" s="81"/>
      <c r="X53" s="81"/>
      <c r="Y53" s="81"/>
      <c r="Z53" s="76"/>
      <c r="AA53" s="83"/>
      <c r="AB53" s="76"/>
      <c r="AC53" s="127"/>
      <c r="AD53" s="131"/>
      <c r="AE53" s="85"/>
      <c r="AF53" s="76"/>
      <c r="AG53" s="83"/>
      <c r="AH53" s="78"/>
      <c r="AI53" s="82"/>
      <c r="AJ53" s="78"/>
      <c r="AK53" s="82"/>
      <c r="AL53" s="78"/>
      <c r="AM53" s="82"/>
      <c r="AN53" s="143"/>
      <c r="AO53" s="83"/>
      <c r="AP53" s="76"/>
      <c r="AQ53" s="83"/>
      <c r="AR53" s="76"/>
      <c r="AS53" s="127"/>
      <c r="AT53" s="135"/>
      <c r="AU53" s="85"/>
      <c r="AV53" s="138"/>
      <c r="AW53" s="85"/>
      <c r="AX53" s="76"/>
      <c r="AY53" s="83"/>
      <c r="AZ53" s="76"/>
      <c r="BA53" s="83"/>
      <c r="BB53" s="76"/>
      <c r="BC53" s="83"/>
      <c r="BD53" s="76"/>
      <c r="BE53" s="83"/>
      <c r="BF53" s="84"/>
      <c r="BG53" s="120"/>
      <c r="BH53" s="121"/>
      <c r="BI53" s="113"/>
      <c r="BJ53" s="51"/>
      <c r="BK53" s="42"/>
      <c r="BL53" s="42"/>
      <c r="BM53" s="42"/>
      <c r="BN53" s="42"/>
      <c r="BO53" s="46"/>
      <c r="BP53" s="42"/>
      <c r="BQ53" s="51"/>
      <c r="BR53" s="42"/>
    </row>
    <row r="54" spans="1:70" x14ac:dyDescent="0.25">
      <c r="A54" s="75">
        <v>49</v>
      </c>
      <c r="B54" s="75"/>
      <c r="C54" s="75"/>
      <c r="D54" s="76"/>
      <c r="E54" s="83"/>
      <c r="F54" s="83"/>
      <c r="G54" s="83"/>
      <c r="H54" s="76"/>
      <c r="I54" s="99"/>
      <c r="J54" s="99"/>
      <c r="K54" s="99"/>
      <c r="L54" s="128"/>
      <c r="M54" s="99"/>
      <c r="N54" s="99"/>
      <c r="O54" s="99"/>
      <c r="P54" s="78"/>
      <c r="Q54" s="79"/>
      <c r="R54" s="77"/>
      <c r="S54" s="99"/>
      <c r="T54" s="99"/>
      <c r="U54" s="99"/>
      <c r="V54" s="80"/>
      <c r="W54" s="81"/>
      <c r="X54" s="81"/>
      <c r="Y54" s="81"/>
      <c r="Z54" s="76"/>
      <c r="AA54" s="83"/>
      <c r="AB54" s="76"/>
      <c r="AC54" s="127"/>
      <c r="AD54" s="131"/>
      <c r="AE54" s="85"/>
      <c r="AF54" s="76"/>
      <c r="AG54" s="83"/>
      <c r="AH54" s="78"/>
      <c r="AI54" s="82"/>
      <c r="AJ54" s="78"/>
      <c r="AK54" s="82"/>
      <c r="AL54" s="78"/>
      <c r="AM54" s="82"/>
      <c r="AN54" s="143"/>
      <c r="AO54" s="83"/>
      <c r="AP54" s="76"/>
      <c r="AQ54" s="83"/>
      <c r="AR54" s="76"/>
      <c r="AS54" s="127"/>
      <c r="AT54" s="135"/>
      <c r="AU54" s="85"/>
      <c r="AV54" s="138"/>
      <c r="AW54" s="85"/>
      <c r="AX54" s="76"/>
      <c r="AY54" s="83"/>
      <c r="AZ54" s="76"/>
      <c r="BA54" s="83"/>
      <c r="BB54" s="76"/>
      <c r="BC54" s="83"/>
      <c r="BD54" s="76"/>
      <c r="BE54" s="83"/>
      <c r="BF54" s="84"/>
      <c r="BG54" s="120"/>
      <c r="BH54" s="121"/>
      <c r="BI54" s="113"/>
      <c r="BJ54" s="51"/>
      <c r="BK54" s="42"/>
      <c r="BL54" s="42"/>
      <c r="BM54" s="42"/>
      <c r="BN54" s="42"/>
      <c r="BO54" s="46"/>
      <c r="BP54" s="42"/>
      <c r="BQ54" s="51"/>
      <c r="BR54" s="42"/>
    </row>
    <row r="55" spans="1:70" x14ac:dyDescent="0.25">
      <c r="A55" s="75">
        <v>50</v>
      </c>
      <c r="B55" s="75"/>
      <c r="C55" s="75"/>
      <c r="D55" s="76"/>
      <c r="E55" s="83"/>
      <c r="F55" s="83"/>
      <c r="G55" s="83"/>
      <c r="H55" s="76"/>
      <c r="I55" s="99"/>
      <c r="J55" s="99"/>
      <c r="K55" s="99"/>
      <c r="L55" s="128"/>
      <c r="M55" s="99"/>
      <c r="N55" s="99"/>
      <c r="O55" s="99"/>
      <c r="P55" s="78"/>
      <c r="Q55" s="79"/>
      <c r="R55" s="77"/>
      <c r="S55" s="99"/>
      <c r="T55" s="99"/>
      <c r="U55" s="99"/>
      <c r="V55" s="80"/>
      <c r="W55" s="81"/>
      <c r="X55" s="81"/>
      <c r="Y55" s="81"/>
      <c r="Z55" s="76"/>
      <c r="AA55" s="83"/>
      <c r="AB55" s="76"/>
      <c r="AC55" s="127"/>
      <c r="AD55" s="131"/>
      <c r="AE55" s="85"/>
      <c r="AF55" s="76"/>
      <c r="AG55" s="83"/>
      <c r="AH55" s="78"/>
      <c r="AI55" s="82"/>
      <c r="AJ55" s="78"/>
      <c r="AK55" s="82"/>
      <c r="AL55" s="78"/>
      <c r="AM55" s="82"/>
      <c r="AN55" s="143"/>
      <c r="AO55" s="83"/>
      <c r="AP55" s="76"/>
      <c r="AQ55" s="83"/>
      <c r="AR55" s="76"/>
      <c r="AS55" s="127"/>
      <c r="AT55" s="135"/>
      <c r="AU55" s="85"/>
      <c r="AV55" s="138"/>
      <c r="AW55" s="85"/>
      <c r="AX55" s="76"/>
      <c r="AY55" s="83"/>
      <c r="AZ55" s="76"/>
      <c r="BA55" s="83"/>
      <c r="BB55" s="76"/>
      <c r="BC55" s="83"/>
      <c r="BD55" s="76"/>
      <c r="BE55" s="83"/>
      <c r="BF55" s="84"/>
      <c r="BG55" s="120"/>
      <c r="BH55" s="121"/>
      <c r="BI55" s="113"/>
      <c r="BJ55" s="51"/>
      <c r="BK55" s="42"/>
      <c r="BL55" s="42"/>
      <c r="BM55" s="42"/>
      <c r="BN55" s="42"/>
      <c r="BO55" s="46"/>
      <c r="BP55" s="42"/>
      <c r="BQ55" s="51"/>
      <c r="BR55" s="42"/>
    </row>
    <row r="56" spans="1:70" x14ac:dyDescent="0.25">
      <c r="A56" s="75">
        <v>51</v>
      </c>
      <c r="B56" s="75"/>
      <c r="C56" s="75"/>
      <c r="D56" s="76"/>
      <c r="E56" s="83"/>
      <c r="F56" s="83"/>
      <c r="G56" s="83"/>
      <c r="H56" s="76"/>
      <c r="I56" s="99"/>
      <c r="J56" s="99"/>
      <c r="K56" s="99"/>
      <c r="L56" s="128"/>
      <c r="M56" s="99"/>
      <c r="N56" s="99"/>
      <c r="O56" s="99"/>
      <c r="P56" s="78"/>
      <c r="Q56" s="79"/>
      <c r="R56" s="77"/>
      <c r="S56" s="99"/>
      <c r="T56" s="99"/>
      <c r="U56" s="99"/>
      <c r="V56" s="80"/>
      <c r="W56" s="81"/>
      <c r="X56" s="81"/>
      <c r="Y56" s="81"/>
      <c r="Z56" s="76"/>
      <c r="AA56" s="83"/>
      <c r="AB56" s="76"/>
      <c r="AC56" s="127"/>
      <c r="AD56" s="131"/>
      <c r="AE56" s="85"/>
      <c r="AF56" s="76"/>
      <c r="AG56" s="83"/>
      <c r="AH56" s="78"/>
      <c r="AI56" s="82"/>
      <c r="AJ56" s="78"/>
      <c r="AK56" s="82"/>
      <c r="AL56" s="78"/>
      <c r="AM56" s="82"/>
      <c r="AN56" s="143"/>
      <c r="AO56" s="83"/>
      <c r="AP56" s="76"/>
      <c r="AQ56" s="83"/>
      <c r="AR56" s="76"/>
      <c r="AS56" s="127"/>
      <c r="AT56" s="135"/>
      <c r="AU56" s="85"/>
      <c r="AV56" s="138"/>
      <c r="AW56" s="85"/>
      <c r="AX56" s="76"/>
      <c r="AY56" s="83"/>
      <c r="AZ56" s="76"/>
      <c r="BA56" s="83"/>
      <c r="BB56" s="76"/>
      <c r="BC56" s="83"/>
      <c r="BD56" s="76"/>
      <c r="BE56" s="83"/>
      <c r="BF56" s="84"/>
      <c r="BG56" s="120"/>
      <c r="BH56" s="121"/>
      <c r="BI56" s="113"/>
      <c r="BJ56" s="51"/>
      <c r="BK56" s="42"/>
      <c r="BL56" s="42"/>
      <c r="BM56" s="42"/>
      <c r="BN56" s="42"/>
      <c r="BO56" s="46"/>
      <c r="BP56" s="42"/>
      <c r="BQ56" s="51"/>
      <c r="BR56" s="42"/>
    </row>
    <row r="57" spans="1:70" x14ac:dyDescent="0.25">
      <c r="A57" s="75">
        <v>52</v>
      </c>
      <c r="B57" s="75"/>
      <c r="C57" s="75"/>
      <c r="D57" s="76"/>
      <c r="E57" s="83"/>
      <c r="F57" s="83"/>
      <c r="G57" s="83"/>
      <c r="H57" s="76"/>
      <c r="I57" s="99"/>
      <c r="J57" s="99"/>
      <c r="K57" s="99"/>
      <c r="L57" s="128"/>
      <c r="M57" s="99"/>
      <c r="N57" s="99"/>
      <c r="O57" s="99"/>
      <c r="P57" s="78"/>
      <c r="Q57" s="79"/>
      <c r="R57" s="77"/>
      <c r="S57" s="99"/>
      <c r="T57" s="99"/>
      <c r="U57" s="99"/>
      <c r="V57" s="80"/>
      <c r="W57" s="81"/>
      <c r="X57" s="81"/>
      <c r="Y57" s="81"/>
      <c r="Z57" s="76"/>
      <c r="AA57" s="83"/>
      <c r="AB57" s="76"/>
      <c r="AC57" s="127"/>
      <c r="AD57" s="131"/>
      <c r="AE57" s="85"/>
      <c r="AF57" s="76"/>
      <c r="AG57" s="83"/>
      <c r="AH57" s="78"/>
      <c r="AI57" s="82"/>
      <c r="AJ57" s="78"/>
      <c r="AK57" s="82"/>
      <c r="AL57" s="78"/>
      <c r="AM57" s="82"/>
      <c r="AN57" s="143"/>
      <c r="AO57" s="83"/>
      <c r="AP57" s="76"/>
      <c r="AQ57" s="83"/>
      <c r="AR57" s="76"/>
      <c r="AS57" s="127"/>
      <c r="AT57" s="135"/>
      <c r="AU57" s="85"/>
      <c r="AV57" s="138"/>
      <c r="AW57" s="85"/>
      <c r="AX57" s="76"/>
      <c r="AY57" s="83"/>
      <c r="AZ57" s="76"/>
      <c r="BA57" s="83"/>
      <c r="BB57" s="76"/>
      <c r="BC57" s="83"/>
      <c r="BD57" s="76"/>
      <c r="BE57" s="83"/>
      <c r="BF57" s="84"/>
      <c r="BG57" s="120"/>
      <c r="BH57" s="121"/>
      <c r="BI57" s="113"/>
      <c r="BJ57" s="51"/>
      <c r="BK57" s="42"/>
      <c r="BL57" s="42"/>
      <c r="BM57" s="42"/>
      <c r="BN57" s="42"/>
      <c r="BO57" s="46"/>
      <c r="BP57" s="42"/>
      <c r="BQ57" s="51"/>
      <c r="BR57" s="42"/>
    </row>
    <row r="58" spans="1:70" x14ac:dyDescent="0.25">
      <c r="A58" s="75">
        <v>53</v>
      </c>
      <c r="B58" s="75"/>
      <c r="C58" s="75"/>
      <c r="D58" s="76"/>
      <c r="E58" s="83"/>
      <c r="F58" s="83"/>
      <c r="G58" s="83"/>
      <c r="H58" s="76"/>
      <c r="I58" s="99"/>
      <c r="J58" s="99"/>
      <c r="K58" s="99"/>
      <c r="L58" s="128"/>
      <c r="M58" s="99"/>
      <c r="N58" s="99"/>
      <c r="O58" s="99"/>
      <c r="P58" s="78"/>
      <c r="Q58" s="79"/>
      <c r="R58" s="77"/>
      <c r="S58" s="99"/>
      <c r="T58" s="99"/>
      <c r="U58" s="99"/>
      <c r="V58" s="80"/>
      <c r="W58" s="81"/>
      <c r="X58" s="81"/>
      <c r="Y58" s="81"/>
      <c r="Z58" s="76"/>
      <c r="AA58" s="83"/>
      <c r="AB58" s="76"/>
      <c r="AC58" s="127"/>
      <c r="AD58" s="131"/>
      <c r="AE58" s="85"/>
      <c r="AF58" s="76"/>
      <c r="AG58" s="83"/>
      <c r="AH58" s="78"/>
      <c r="AI58" s="82"/>
      <c r="AJ58" s="78"/>
      <c r="AK58" s="82"/>
      <c r="AL58" s="78"/>
      <c r="AM58" s="82"/>
      <c r="AN58" s="143"/>
      <c r="AO58" s="83"/>
      <c r="AP58" s="76"/>
      <c r="AQ58" s="83"/>
      <c r="AR58" s="76"/>
      <c r="AS58" s="127"/>
      <c r="AT58" s="135"/>
      <c r="AU58" s="85"/>
      <c r="AV58" s="138"/>
      <c r="AW58" s="85"/>
      <c r="AX58" s="76"/>
      <c r="AY58" s="83"/>
      <c r="AZ58" s="76"/>
      <c r="BA58" s="83"/>
      <c r="BB58" s="76"/>
      <c r="BC58" s="83"/>
      <c r="BD58" s="76"/>
      <c r="BE58" s="83"/>
      <c r="BF58" s="84"/>
      <c r="BG58" s="120"/>
      <c r="BH58" s="121"/>
      <c r="BI58" s="113"/>
      <c r="BJ58" s="51"/>
      <c r="BK58" s="42"/>
      <c r="BL58" s="42"/>
      <c r="BM58" s="42"/>
      <c r="BN58" s="42"/>
      <c r="BO58" s="46"/>
      <c r="BP58" s="42"/>
      <c r="BQ58" s="51"/>
      <c r="BR58" s="42"/>
    </row>
    <row r="59" spans="1:70" x14ac:dyDescent="0.25">
      <c r="A59" s="75">
        <v>54</v>
      </c>
      <c r="B59" s="75"/>
      <c r="C59" s="75"/>
      <c r="D59" s="76"/>
      <c r="E59" s="83"/>
      <c r="F59" s="83"/>
      <c r="G59" s="83"/>
      <c r="H59" s="76"/>
      <c r="I59" s="99"/>
      <c r="J59" s="99"/>
      <c r="K59" s="99"/>
      <c r="L59" s="128"/>
      <c r="M59" s="99"/>
      <c r="N59" s="99"/>
      <c r="O59" s="99"/>
      <c r="P59" s="78"/>
      <c r="Q59" s="79"/>
      <c r="R59" s="77"/>
      <c r="S59" s="99"/>
      <c r="T59" s="99"/>
      <c r="U59" s="99"/>
      <c r="V59" s="80"/>
      <c r="W59" s="81"/>
      <c r="X59" s="81"/>
      <c r="Y59" s="81"/>
      <c r="Z59" s="76"/>
      <c r="AA59" s="83"/>
      <c r="AB59" s="76"/>
      <c r="AC59" s="127"/>
      <c r="AD59" s="131"/>
      <c r="AE59" s="85"/>
      <c r="AF59" s="76"/>
      <c r="AG59" s="83"/>
      <c r="AH59" s="78"/>
      <c r="AI59" s="82"/>
      <c r="AJ59" s="78"/>
      <c r="AK59" s="82"/>
      <c r="AL59" s="78"/>
      <c r="AM59" s="82"/>
      <c r="AN59" s="143"/>
      <c r="AO59" s="83"/>
      <c r="AP59" s="76"/>
      <c r="AQ59" s="83"/>
      <c r="AR59" s="76"/>
      <c r="AS59" s="127"/>
      <c r="AT59" s="135"/>
      <c r="AU59" s="85"/>
      <c r="AV59" s="138"/>
      <c r="AW59" s="85"/>
      <c r="AX59" s="76"/>
      <c r="AY59" s="83"/>
      <c r="AZ59" s="76"/>
      <c r="BA59" s="83"/>
      <c r="BB59" s="86"/>
      <c r="BC59" s="83"/>
      <c r="BD59" s="76"/>
      <c r="BE59" s="83"/>
      <c r="BF59" s="84"/>
      <c r="BG59" s="120"/>
      <c r="BH59" s="121"/>
      <c r="BI59" s="113"/>
      <c r="BJ59" s="51"/>
      <c r="BK59" s="42"/>
      <c r="BL59" s="42"/>
      <c r="BM59" s="42"/>
      <c r="BN59" s="42"/>
      <c r="BO59" s="46"/>
      <c r="BP59" s="42"/>
      <c r="BQ59" s="51"/>
      <c r="BR59" s="42"/>
    </row>
    <row r="60" spans="1:70" x14ac:dyDescent="0.25">
      <c r="A60" s="75">
        <v>55</v>
      </c>
      <c r="B60" s="75"/>
      <c r="C60" s="75"/>
      <c r="D60" s="76"/>
      <c r="E60" s="83"/>
      <c r="F60" s="83"/>
      <c r="G60" s="83"/>
      <c r="H60" s="76"/>
      <c r="I60" s="99"/>
      <c r="J60" s="99"/>
      <c r="K60" s="99"/>
      <c r="L60" s="128"/>
      <c r="M60" s="99"/>
      <c r="N60" s="99"/>
      <c r="O60" s="99"/>
      <c r="P60" s="78"/>
      <c r="Q60" s="79"/>
      <c r="R60" s="77"/>
      <c r="S60" s="99"/>
      <c r="T60" s="99"/>
      <c r="U60" s="99"/>
      <c r="V60" s="80"/>
      <c r="W60" s="81"/>
      <c r="X60" s="81"/>
      <c r="Y60" s="81"/>
      <c r="Z60" s="76"/>
      <c r="AA60" s="83"/>
      <c r="AB60" s="76"/>
      <c r="AC60" s="127"/>
      <c r="AD60" s="131"/>
      <c r="AE60" s="85"/>
      <c r="AF60" s="76"/>
      <c r="AG60" s="83"/>
      <c r="AH60" s="78"/>
      <c r="AI60" s="82"/>
      <c r="AJ60" s="78"/>
      <c r="AK60" s="82"/>
      <c r="AL60" s="78"/>
      <c r="AM60" s="82"/>
      <c r="AN60" s="143"/>
      <c r="AO60" s="83"/>
      <c r="AP60" s="76"/>
      <c r="AQ60" s="83"/>
      <c r="AR60" s="76"/>
      <c r="AS60" s="127"/>
      <c r="AT60" s="135"/>
      <c r="AU60" s="85"/>
      <c r="AV60" s="138"/>
      <c r="AW60" s="85"/>
      <c r="AX60" s="76"/>
      <c r="AY60" s="83"/>
      <c r="AZ60" s="76"/>
      <c r="BA60" s="83"/>
      <c r="BB60" s="86"/>
      <c r="BC60" s="83"/>
      <c r="BD60" s="76"/>
      <c r="BE60" s="83"/>
      <c r="BF60" s="84"/>
      <c r="BG60" s="120"/>
      <c r="BH60" s="121"/>
      <c r="BI60" s="113"/>
      <c r="BJ60" s="51"/>
      <c r="BK60" s="42"/>
      <c r="BL60" s="42"/>
      <c r="BM60" s="42"/>
      <c r="BN60" s="42"/>
      <c r="BO60" s="46"/>
      <c r="BP60" s="42"/>
      <c r="BQ60" s="51"/>
      <c r="BR60" s="42"/>
    </row>
    <row r="61" spans="1:70" x14ac:dyDescent="0.25">
      <c r="A61" s="75">
        <v>56</v>
      </c>
      <c r="B61" s="75"/>
      <c r="C61" s="75"/>
      <c r="D61" s="87"/>
      <c r="E61" s="83"/>
      <c r="F61" s="83"/>
      <c r="G61" s="83"/>
      <c r="H61" s="87"/>
      <c r="I61" s="99"/>
      <c r="J61" s="99"/>
      <c r="K61" s="99"/>
      <c r="L61" s="128"/>
      <c r="M61" s="99"/>
      <c r="N61" s="99"/>
      <c r="O61" s="99"/>
      <c r="P61" s="89"/>
      <c r="Q61" s="79"/>
      <c r="R61" s="88"/>
      <c r="S61" s="99"/>
      <c r="T61" s="99"/>
      <c r="U61" s="99"/>
      <c r="V61" s="80"/>
      <c r="W61" s="81"/>
      <c r="X61" s="81"/>
      <c r="Y61" s="81"/>
      <c r="Z61" s="87"/>
      <c r="AA61" s="83"/>
      <c r="AB61" s="90"/>
      <c r="AC61" s="127"/>
      <c r="AD61" s="131"/>
      <c r="AE61" s="85"/>
      <c r="AF61" s="90"/>
      <c r="AG61" s="83"/>
      <c r="AH61" s="89"/>
      <c r="AI61" s="82"/>
      <c r="AJ61" s="89"/>
      <c r="AK61" s="82"/>
      <c r="AL61" s="89"/>
      <c r="AM61" s="82"/>
      <c r="AN61" s="143"/>
      <c r="AO61" s="83"/>
      <c r="AP61" s="91"/>
      <c r="AQ61" s="83"/>
      <c r="AR61" s="91"/>
      <c r="AS61" s="127"/>
      <c r="AT61" s="135"/>
      <c r="AU61" s="85"/>
      <c r="AV61" s="138"/>
      <c r="AW61" s="92"/>
      <c r="AX61" s="90"/>
      <c r="AY61" s="83"/>
      <c r="AZ61" s="87"/>
      <c r="BA61" s="83"/>
      <c r="BB61" s="93"/>
      <c r="BC61" s="93"/>
      <c r="BD61" s="94"/>
      <c r="BE61" s="83"/>
      <c r="BF61" s="95"/>
      <c r="BG61" s="120"/>
      <c r="BH61" s="93"/>
      <c r="BI61" s="113"/>
      <c r="BJ61" s="51"/>
      <c r="BK61" s="42"/>
      <c r="BL61" s="42"/>
      <c r="BM61" s="42"/>
      <c r="BN61" s="42"/>
      <c r="BO61" s="46"/>
      <c r="BP61" s="42"/>
      <c r="BQ61" s="51"/>
      <c r="BR61" s="42"/>
    </row>
    <row r="62" spans="1:70" x14ac:dyDescent="0.25">
      <c r="A62" s="75">
        <v>57</v>
      </c>
      <c r="B62" s="75"/>
      <c r="C62" s="75"/>
      <c r="D62" s="87"/>
      <c r="E62" s="83"/>
      <c r="F62" s="83"/>
      <c r="G62" s="83"/>
      <c r="H62" s="87"/>
      <c r="I62" s="99"/>
      <c r="J62" s="99"/>
      <c r="K62" s="99"/>
      <c r="L62" s="128"/>
      <c r="M62" s="99"/>
      <c r="N62" s="99"/>
      <c r="O62" s="99"/>
      <c r="P62" s="89"/>
      <c r="Q62" s="79"/>
      <c r="R62" s="88"/>
      <c r="S62" s="99"/>
      <c r="T62" s="99"/>
      <c r="U62" s="99"/>
      <c r="V62" s="80"/>
      <c r="W62" s="81"/>
      <c r="X62" s="81"/>
      <c r="Y62" s="81"/>
      <c r="Z62" s="87"/>
      <c r="AA62" s="83"/>
      <c r="AB62" s="87"/>
      <c r="AC62" s="127"/>
      <c r="AD62" s="131"/>
      <c r="AE62" s="85"/>
      <c r="AF62" s="87"/>
      <c r="AG62" s="83"/>
      <c r="AH62" s="89"/>
      <c r="AI62" s="82"/>
      <c r="AJ62" s="89"/>
      <c r="AK62" s="82"/>
      <c r="AL62" s="89"/>
      <c r="AM62" s="82"/>
      <c r="AN62" s="143"/>
      <c r="AO62" s="83"/>
      <c r="AP62" s="96"/>
      <c r="AQ62" s="83"/>
      <c r="AR62" s="96"/>
      <c r="AS62" s="127"/>
      <c r="AT62" s="135"/>
      <c r="AU62" s="85"/>
      <c r="AV62" s="138"/>
      <c r="AW62" s="85"/>
      <c r="AX62" s="87"/>
      <c r="AY62" s="83"/>
      <c r="AZ62" s="87"/>
      <c r="BA62" s="83"/>
      <c r="BB62" s="93"/>
      <c r="BC62" s="93"/>
      <c r="BD62" s="97"/>
      <c r="BE62" s="83"/>
      <c r="BF62" s="98"/>
      <c r="BG62" s="120"/>
      <c r="BH62" s="93"/>
      <c r="BJ62" s="51"/>
      <c r="BK62" s="42"/>
      <c r="BL62" s="42"/>
      <c r="BM62" s="42"/>
      <c r="BN62" s="42"/>
      <c r="BO62" s="46"/>
      <c r="BP62" s="42"/>
      <c r="BQ62" s="51"/>
      <c r="BR62" s="42"/>
    </row>
    <row r="63" spans="1:70" x14ac:dyDescent="0.25">
      <c r="A63" s="75">
        <v>58</v>
      </c>
      <c r="B63" s="75"/>
      <c r="C63" s="75"/>
      <c r="D63" s="87"/>
      <c r="E63" s="83"/>
      <c r="F63" s="83"/>
      <c r="G63" s="83"/>
      <c r="H63" s="87"/>
      <c r="I63" s="99"/>
      <c r="J63" s="99"/>
      <c r="K63" s="99"/>
      <c r="L63" s="128"/>
      <c r="M63" s="99"/>
      <c r="N63" s="99"/>
      <c r="O63" s="99"/>
      <c r="P63" s="89"/>
      <c r="Q63" s="79"/>
      <c r="R63" s="88"/>
      <c r="S63" s="99"/>
      <c r="T63" s="99"/>
      <c r="U63" s="99"/>
      <c r="V63" s="80"/>
      <c r="W63" s="81"/>
      <c r="X63" s="81"/>
      <c r="Y63" s="81"/>
      <c r="Z63" s="87"/>
      <c r="AA63" s="83"/>
      <c r="AB63" s="87"/>
      <c r="AC63" s="127"/>
      <c r="AD63" s="131"/>
      <c r="AE63" s="85"/>
      <c r="AF63" s="87"/>
      <c r="AG63" s="83"/>
      <c r="AH63" s="89"/>
      <c r="AI63" s="82"/>
      <c r="AJ63" s="89"/>
      <c r="AK63" s="82"/>
      <c r="AL63" s="89"/>
      <c r="AM63" s="82"/>
      <c r="AN63" s="143"/>
      <c r="AO63" s="83"/>
      <c r="AP63" s="96"/>
      <c r="AQ63" s="83"/>
      <c r="AR63" s="96"/>
      <c r="AS63" s="127"/>
      <c r="AT63" s="135"/>
      <c r="AU63" s="85"/>
      <c r="AV63" s="138"/>
      <c r="AW63" s="85"/>
      <c r="AX63" s="87"/>
      <c r="AY63" s="83"/>
      <c r="AZ63" s="87"/>
      <c r="BA63" s="83"/>
      <c r="BB63" s="93"/>
      <c r="BC63" s="93"/>
      <c r="BD63" s="97"/>
      <c r="BE63" s="83"/>
      <c r="BF63" s="98"/>
      <c r="BG63" s="120"/>
      <c r="BH63" s="93"/>
      <c r="BJ63" s="51"/>
      <c r="BK63" s="42"/>
      <c r="BL63" s="42"/>
      <c r="BM63" s="42"/>
      <c r="BN63" s="42"/>
      <c r="BO63" s="46"/>
      <c r="BP63" s="42"/>
      <c r="BQ63" s="51"/>
      <c r="BR63" s="42"/>
    </row>
    <row r="64" spans="1:70" x14ac:dyDescent="0.25">
      <c r="A64" s="75">
        <v>59</v>
      </c>
      <c r="B64" s="75"/>
      <c r="C64" s="75"/>
      <c r="D64" s="87"/>
      <c r="E64" s="83"/>
      <c r="F64" s="83"/>
      <c r="G64" s="83"/>
      <c r="H64" s="87"/>
      <c r="I64" s="99"/>
      <c r="J64" s="99"/>
      <c r="K64" s="99"/>
      <c r="L64" s="128"/>
      <c r="M64" s="99"/>
      <c r="N64" s="99"/>
      <c r="O64" s="99"/>
      <c r="P64" s="89"/>
      <c r="Q64" s="79"/>
      <c r="R64" s="88"/>
      <c r="S64" s="99"/>
      <c r="T64" s="99"/>
      <c r="U64" s="99"/>
      <c r="V64" s="80"/>
      <c r="W64" s="81"/>
      <c r="X64" s="81"/>
      <c r="Y64" s="81"/>
      <c r="Z64" s="87"/>
      <c r="AA64" s="83"/>
      <c r="AB64" s="87"/>
      <c r="AC64" s="127"/>
      <c r="AD64" s="131"/>
      <c r="AE64" s="85"/>
      <c r="AF64" s="87"/>
      <c r="AG64" s="83"/>
      <c r="AH64" s="89"/>
      <c r="AI64" s="82"/>
      <c r="AJ64" s="89"/>
      <c r="AK64" s="82"/>
      <c r="AL64" s="89"/>
      <c r="AM64" s="82"/>
      <c r="AN64" s="143"/>
      <c r="AO64" s="83"/>
      <c r="AP64" s="96"/>
      <c r="AQ64" s="83"/>
      <c r="AR64" s="87"/>
      <c r="AS64" s="127"/>
      <c r="AT64" s="135"/>
      <c r="AU64" s="85"/>
      <c r="AV64" s="138"/>
      <c r="AW64" s="85"/>
      <c r="AX64" s="87"/>
      <c r="AY64" s="83"/>
      <c r="AZ64" s="87"/>
      <c r="BA64" s="83"/>
      <c r="BB64" s="93"/>
      <c r="BC64" s="93"/>
      <c r="BD64" s="97"/>
      <c r="BE64" s="83"/>
      <c r="BF64" s="98"/>
      <c r="BG64" s="120"/>
      <c r="BH64" s="93"/>
      <c r="BJ64" s="51"/>
      <c r="BK64" s="42"/>
      <c r="BL64" s="42"/>
      <c r="BM64" s="42"/>
      <c r="BN64" s="42"/>
      <c r="BO64" s="46"/>
      <c r="BP64" s="42"/>
      <c r="BQ64" s="51"/>
      <c r="BR64" s="42"/>
    </row>
    <row r="65" spans="1:70" x14ac:dyDescent="0.25">
      <c r="A65" s="75">
        <v>60</v>
      </c>
      <c r="B65" s="75"/>
      <c r="C65" s="75"/>
      <c r="D65" s="87"/>
      <c r="E65" s="83"/>
      <c r="F65" s="83"/>
      <c r="G65" s="83"/>
      <c r="H65" s="87"/>
      <c r="I65" s="99"/>
      <c r="J65" s="99"/>
      <c r="K65" s="99"/>
      <c r="L65" s="128"/>
      <c r="M65" s="99"/>
      <c r="N65" s="99"/>
      <c r="O65" s="99"/>
      <c r="P65" s="89"/>
      <c r="Q65" s="79"/>
      <c r="R65" s="88"/>
      <c r="S65" s="99"/>
      <c r="T65" s="99"/>
      <c r="U65" s="99"/>
      <c r="V65" s="80"/>
      <c r="W65" s="81"/>
      <c r="X65" s="81"/>
      <c r="Y65" s="81"/>
      <c r="Z65" s="87"/>
      <c r="AA65" s="83"/>
      <c r="AB65" s="87"/>
      <c r="AC65" s="127"/>
      <c r="AD65" s="131"/>
      <c r="AE65" s="85"/>
      <c r="AF65" s="87"/>
      <c r="AG65" s="83"/>
      <c r="AH65" s="101"/>
      <c r="AI65" s="82"/>
      <c r="AJ65" s="89"/>
      <c r="AK65" s="82"/>
      <c r="AL65" s="89"/>
      <c r="AM65" s="82"/>
      <c r="AN65" s="143"/>
      <c r="AO65" s="83"/>
      <c r="AP65" s="96"/>
      <c r="AQ65" s="83"/>
      <c r="AR65" s="87"/>
      <c r="AS65" s="127"/>
      <c r="AT65" s="135"/>
      <c r="AU65" s="85"/>
      <c r="AV65" s="138"/>
      <c r="AW65" s="85"/>
      <c r="AX65" s="87"/>
      <c r="AY65" s="83"/>
      <c r="AZ65" s="87"/>
      <c r="BA65" s="83"/>
      <c r="BB65" s="93"/>
      <c r="BC65" s="93"/>
      <c r="BD65" s="97"/>
      <c r="BE65" s="83"/>
      <c r="BF65" s="98"/>
      <c r="BG65" s="120"/>
      <c r="BH65" s="93"/>
      <c r="BJ65" s="51"/>
      <c r="BK65" s="42"/>
      <c r="BL65" s="42"/>
      <c r="BM65" s="42"/>
      <c r="BN65" s="42"/>
      <c r="BO65" s="46"/>
      <c r="BP65" s="42"/>
      <c r="BQ65" s="51"/>
      <c r="BR65" s="42"/>
    </row>
    <row r="66" spans="1:70" x14ac:dyDescent="0.25">
      <c r="A66" s="75">
        <v>61</v>
      </c>
      <c r="B66" s="75"/>
      <c r="C66" s="75"/>
      <c r="D66" s="87"/>
      <c r="E66" s="83"/>
      <c r="F66" s="83"/>
      <c r="G66" s="83"/>
      <c r="H66" s="87"/>
      <c r="I66" s="99"/>
      <c r="J66" s="99"/>
      <c r="K66" s="99"/>
      <c r="L66" s="128"/>
      <c r="M66" s="99"/>
      <c r="N66" s="99"/>
      <c r="O66" s="99"/>
      <c r="P66" s="89"/>
      <c r="Q66" s="79"/>
      <c r="R66" s="88"/>
      <c r="S66" s="99"/>
      <c r="T66" s="99"/>
      <c r="U66" s="99"/>
      <c r="V66" s="80"/>
      <c r="W66" s="81"/>
      <c r="X66" s="81"/>
      <c r="Y66" s="81"/>
      <c r="Z66" s="87"/>
      <c r="AA66" s="83"/>
      <c r="AB66" s="87"/>
      <c r="AC66" s="127"/>
      <c r="AD66" s="131"/>
      <c r="AE66" s="85"/>
      <c r="AF66" s="97"/>
      <c r="AG66" s="83"/>
      <c r="AH66" s="100"/>
      <c r="AI66" s="102"/>
      <c r="AJ66" s="103"/>
      <c r="AK66" s="82"/>
      <c r="AL66" s="89"/>
      <c r="AM66" s="82"/>
      <c r="AN66" s="143"/>
      <c r="AO66" s="83"/>
      <c r="AP66" s="93"/>
      <c r="AQ66" s="93"/>
      <c r="AR66" s="93"/>
      <c r="AS66" s="93"/>
      <c r="AT66" s="135"/>
      <c r="AU66" s="85"/>
      <c r="AV66" s="138"/>
      <c r="AW66" s="85"/>
      <c r="AX66" s="87"/>
      <c r="AY66" s="83"/>
      <c r="AZ66" s="104"/>
      <c r="BA66" s="104"/>
      <c r="BB66" s="93"/>
      <c r="BC66" s="93"/>
      <c r="BD66" s="93"/>
      <c r="BE66" s="93"/>
      <c r="BF66" s="98"/>
      <c r="BG66" s="120"/>
      <c r="BH66" s="93"/>
      <c r="BJ66" s="51"/>
      <c r="BK66" s="42"/>
      <c r="BL66" s="42"/>
      <c r="BN66" s="42"/>
      <c r="BO66" s="46"/>
      <c r="BR66" s="42"/>
    </row>
    <row r="67" spans="1:70" x14ac:dyDescent="0.25">
      <c r="A67" s="75">
        <v>62</v>
      </c>
      <c r="B67" s="75"/>
      <c r="C67" s="75"/>
      <c r="D67" s="87"/>
      <c r="E67" s="83"/>
      <c r="F67" s="83"/>
      <c r="G67" s="83"/>
      <c r="H67" s="87"/>
      <c r="I67" s="99"/>
      <c r="J67" s="99"/>
      <c r="K67" s="99"/>
      <c r="L67" s="128"/>
      <c r="M67" s="99"/>
      <c r="N67" s="99"/>
      <c r="O67" s="99"/>
      <c r="P67" s="89"/>
      <c r="Q67" s="79"/>
      <c r="R67" s="88"/>
      <c r="S67" s="99"/>
      <c r="T67" s="99"/>
      <c r="U67" s="99"/>
      <c r="V67" s="80"/>
      <c r="W67" s="81"/>
      <c r="X67" s="81"/>
      <c r="Y67" s="81"/>
      <c r="Z67" s="87"/>
      <c r="AA67" s="83"/>
      <c r="AB67" s="87"/>
      <c r="AC67" s="127"/>
      <c r="AD67" s="131"/>
      <c r="AE67" s="85"/>
      <c r="AF67" s="97"/>
      <c r="AG67" s="83"/>
      <c r="AH67" s="105"/>
      <c r="AI67" s="106"/>
      <c r="AJ67" s="103"/>
      <c r="AK67" s="82"/>
      <c r="AL67" s="89"/>
      <c r="AM67" s="82"/>
      <c r="AN67" s="143"/>
      <c r="AO67" s="83"/>
      <c r="AP67" s="93"/>
      <c r="AQ67" s="93"/>
      <c r="AR67" s="93"/>
      <c r="AS67" s="93"/>
      <c r="AT67" s="135"/>
      <c r="AU67" s="85"/>
      <c r="AV67" s="138"/>
      <c r="AW67" s="85"/>
      <c r="AX67" s="87"/>
      <c r="AY67" s="83"/>
      <c r="AZ67" s="104"/>
      <c r="BA67" s="104"/>
      <c r="BB67" s="93"/>
      <c r="BC67" s="93"/>
      <c r="BD67" s="93"/>
      <c r="BE67" s="93"/>
      <c r="BF67" s="98"/>
      <c r="BG67" s="120"/>
      <c r="BH67" s="93"/>
      <c r="BJ67" s="51"/>
      <c r="BK67" s="42"/>
      <c r="BL67" s="42"/>
      <c r="BN67" s="42"/>
      <c r="BO67" s="46"/>
      <c r="BR67" s="42"/>
    </row>
    <row r="68" spans="1:70" x14ac:dyDescent="0.25">
      <c r="A68" s="75">
        <v>63</v>
      </c>
      <c r="B68" s="75"/>
      <c r="C68" s="75"/>
      <c r="D68" s="87"/>
      <c r="E68" s="83"/>
      <c r="F68" s="83"/>
      <c r="G68" s="83"/>
      <c r="H68" s="87"/>
      <c r="I68" s="99"/>
      <c r="J68" s="99"/>
      <c r="K68" s="99"/>
      <c r="L68" s="128"/>
      <c r="M68" s="99"/>
      <c r="N68" s="99"/>
      <c r="O68" s="99"/>
      <c r="P68" s="89"/>
      <c r="Q68" s="79"/>
      <c r="R68" s="88"/>
      <c r="S68" s="99"/>
      <c r="T68" s="99"/>
      <c r="U68" s="99"/>
      <c r="V68" s="80"/>
      <c r="W68" s="81"/>
      <c r="X68" s="81"/>
      <c r="Y68" s="81"/>
      <c r="Z68" s="87"/>
      <c r="AA68" s="83"/>
      <c r="AB68" s="87"/>
      <c r="AC68" s="127"/>
      <c r="AD68" s="131"/>
      <c r="AE68" s="85"/>
      <c r="AF68" s="97"/>
      <c r="AG68" s="83"/>
      <c r="AH68" s="105"/>
      <c r="AI68" s="106"/>
      <c r="AJ68" s="103"/>
      <c r="AK68" s="82"/>
      <c r="AL68" s="89"/>
      <c r="AM68" s="82"/>
      <c r="AN68" s="143"/>
      <c r="AO68" s="83"/>
      <c r="AP68" s="93"/>
      <c r="AQ68" s="93"/>
      <c r="AR68" s="93"/>
      <c r="AS68" s="93"/>
      <c r="AT68" s="135"/>
      <c r="AU68" s="85"/>
      <c r="AV68" s="138"/>
      <c r="AW68" s="85"/>
      <c r="AX68" s="87"/>
      <c r="AY68" s="83"/>
      <c r="AZ68" s="104"/>
      <c r="BA68" s="104"/>
      <c r="BB68" s="93"/>
      <c r="BC68" s="93"/>
      <c r="BD68" s="93"/>
      <c r="BE68" s="93"/>
      <c r="BF68" s="98"/>
      <c r="BG68" s="120"/>
      <c r="BH68" s="93"/>
      <c r="BJ68" s="51"/>
      <c r="BK68" s="42"/>
      <c r="BL68" s="42"/>
      <c r="BN68" s="42"/>
      <c r="BO68" s="46"/>
      <c r="BR68" s="42"/>
    </row>
    <row r="69" spans="1:70" x14ac:dyDescent="0.25">
      <c r="A69" s="75">
        <v>64</v>
      </c>
      <c r="B69" s="75"/>
      <c r="C69" s="75"/>
      <c r="D69" s="87"/>
      <c r="E69" s="83"/>
      <c r="F69" s="83"/>
      <c r="G69" s="83"/>
      <c r="H69" s="87"/>
      <c r="I69" s="99"/>
      <c r="J69" s="99"/>
      <c r="K69" s="99"/>
      <c r="L69" s="128"/>
      <c r="M69" s="99"/>
      <c r="N69" s="99"/>
      <c r="O69" s="99"/>
      <c r="P69" s="89"/>
      <c r="Q69" s="79"/>
      <c r="R69" s="88"/>
      <c r="S69" s="99"/>
      <c r="T69" s="99"/>
      <c r="U69" s="99"/>
      <c r="V69" s="80"/>
      <c r="W69" s="81"/>
      <c r="X69" s="81"/>
      <c r="Y69" s="81"/>
      <c r="Z69" s="87"/>
      <c r="AA69" s="83"/>
      <c r="AB69" s="87"/>
      <c r="AC69" s="127"/>
      <c r="AD69" s="131"/>
      <c r="AE69" s="85"/>
      <c r="AF69" s="97"/>
      <c r="AG69" s="83"/>
      <c r="AH69" s="105"/>
      <c r="AI69" s="106"/>
      <c r="AJ69" s="103"/>
      <c r="AK69" s="82"/>
      <c r="AL69" s="89"/>
      <c r="AM69" s="82"/>
      <c r="AN69" s="143"/>
      <c r="AO69" s="83"/>
      <c r="AP69" s="93"/>
      <c r="AQ69" s="93"/>
      <c r="AR69" s="93"/>
      <c r="AS69" s="93"/>
      <c r="AT69" s="135"/>
      <c r="AU69" s="85"/>
      <c r="AV69" s="138"/>
      <c r="AW69" s="85"/>
      <c r="AX69" s="87"/>
      <c r="AY69" s="83"/>
      <c r="AZ69" s="104"/>
      <c r="BA69" s="104"/>
      <c r="BB69" s="93"/>
      <c r="BC69" s="93"/>
      <c r="BD69" s="93"/>
      <c r="BE69" s="93"/>
      <c r="BF69" s="98"/>
      <c r="BG69" s="120"/>
      <c r="BH69" s="93"/>
      <c r="BJ69" s="51"/>
      <c r="BK69" s="42"/>
      <c r="BL69" s="42"/>
      <c r="BN69" s="42"/>
      <c r="BO69" s="46"/>
      <c r="BR69" s="42"/>
    </row>
    <row r="70" spans="1:70" x14ac:dyDescent="0.25">
      <c r="A70" s="75">
        <v>65</v>
      </c>
      <c r="B70" s="75"/>
      <c r="C70" s="75"/>
      <c r="D70" s="87"/>
      <c r="E70" s="83"/>
      <c r="F70" s="83"/>
      <c r="G70" s="83"/>
      <c r="H70" s="87"/>
      <c r="I70" s="99"/>
      <c r="J70" s="150"/>
      <c r="K70" s="150"/>
      <c r="P70" s="89"/>
      <c r="Q70" s="79"/>
      <c r="R70" s="88"/>
      <c r="S70" s="99"/>
      <c r="T70" s="99"/>
      <c r="U70" s="99"/>
      <c r="V70" s="80"/>
      <c r="W70" s="81"/>
      <c r="X70" s="81"/>
      <c r="Y70" s="81"/>
      <c r="Z70" s="87"/>
      <c r="AA70" s="83"/>
      <c r="AB70" s="87"/>
      <c r="AC70" s="127"/>
      <c r="AD70" s="131"/>
      <c r="AE70" s="85"/>
      <c r="AF70" s="97"/>
      <c r="AG70" s="83"/>
      <c r="AH70" s="105"/>
      <c r="AI70" s="106"/>
      <c r="AJ70" s="103"/>
      <c r="AK70" s="82"/>
      <c r="AL70" s="89"/>
      <c r="AM70" s="82"/>
      <c r="AN70" s="143"/>
      <c r="AO70" s="83"/>
      <c r="AP70" s="93"/>
      <c r="AQ70" s="93"/>
      <c r="AR70" s="93"/>
      <c r="AS70" s="93"/>
      <c r="AT70" s="135"/>
      <c r="AU70" s="85"/>
      <c r="AV70" s="138"/>
      <c r="AW70" s="85"/>
      <c r="AX70" s="87"/>
      <c r="AY70" s="83"/>
      <c r="AZ70" s="104"/>
      <c r="BA70" s="104"/>
      <c r="BB70" s="93"/>
      <c r="BC70" s="93"/>
      <c r="BD70" s="93"/>
      <c r="BE70" s="93"/>
      <c r="BF70" s="98"/>
      <c r="BG70" s="120"/>
      <c r="BH70" s="93"/>
      <c r="BJ70" s="51"/>
      <c r="BK70" s="42"/>
      <c r="BL70" s="42"/>
      <c r="BN70" s="42"/>
      <c r="BO70" s="46"/>
      <c r="BR70" s="42"/>
    </row>
    <row r="71" spans="1:70" x14ac:dyDescent="0.25">
      <c r="A71" s="75">
        <v>66</v>
      </c>
      <c r="B71" s="75"/>
      <c r="C71" s="75"/>
      <c r="D71" s="87"/>
      <c r="E71" s="83"/>
      <c r="F71" s="83"/>
      <c r="G71" s="83"/>
      <c r="H71" s="87"/>
      <c r="I71" s="99"/>
      <c r="J71" s="150"/>
      <c r="K71" s="150"/>
      <c r="L71" s="107"/>
      <c r="M71" s="107"/>
      <c r="N71" s="107"/>
      <c r="O71" s="107"/>
      <c r="P71" s="89"/>
      <c r="Q71" s="79"/>
      <c r="R71" s="93"/>
      <c r="S71" s="93"/>
      <c r="T71" s="93"/>
      <c r="U71" s="93"/>
      <c r="V71" s="93"/>
      <c r="W71" s="93"/>
      <c r="X71" s="93"/>
      <c r="Y71" s="93"/>
      <c r="Z71" s="87"/>
      <c r="AA71" s="83"/>
      <c r="AB71" s="87"/>
      <c r="AC71" s="127"/>
      <c r="AD71" s="131"/>
      <c r="AE71" s="85"/>
      <c r="AF71" s="97"/>
      <c r="AG71" s="83"/>
      <c r="AH71" s="105"/>
      <c r="AI71" s="106"/>
      <c r="AJ71" s="103"/>
      <c r="AK71" s="82"/>
      <c r="AL71" s="89"/>
      <c r="AM71" s="82"/>
      <c r="AN71" s="143"/>
      <c r="AO71" s="83"/>
      <c r="AP71" s="93"/>
      <c r="AQ71" s="93"/>
      <c r="AR71" s="93"/>
      <c r="AS71" s="93"/>
      <c r="AT71" s="135"/>
      <c r="AU71" s="85"/>
      <c r="AV71" s="138"/>
      <c r="AW71" s="85"/>
      <c r="AX71" s="87"/>
      <c r="AY71" s="83"/>
      <c r="AZ71" s="104"/>
      <c r="BA71" s="104"/>
      <c r="BB71" s="93"/>
      <c r="BC71" s="93"/>
      <c r="BD71" s="93"/>
      <c r="BE71" s="93"/>
      <c r="BF71" s="98"/>
      <c r="BG71" s="120"/>
      <c r="BH71" s="93"/>
      <c r="BJ71" s="51"/>
      <c r="BK71" s="42"/>
      <c r="BL71" s="42"/>
      <c r="BN71" s="42"/>
      <c r="BO71" s="46"/>
    </row>
    <row r="72" spans="1:70" x14ac:dyDescent="0.25">
      <c r="A72" s="75">
        <v>67</v>
      </c>
      <c r="B72" s="75"/>
      <c r="C72" s="75"/>
      <c r="D72" s="87"/>
      <c r="E72" s="83"/>
      <c r="F72" s="83"/>
      <c r="G72" s="83"/>
      <c r="H72" s="87"/>
      <c r="I72" s="99"/>
      <c r="J72" s="150"/>
      <c r="K72" s="150"/>
      <c r="L72" s="107"/>
      <c r="M72" s="107"/>
      <c r="N72" s="107"/>
      <c r="O72" s="107"/>
      <c r="P72" s="89"/>
      <c r="Q72" s="79"/>
      <c r="R72" s="93"/>
      <c r="S72" s="93"/>
      <c r="T72" s="93"/>
      <c r="U72" s="93"/>
      <c r="V72" s="93"/>
      <c r="W72" s="93"/>
      <c r="X72" s="93"/>
      <c r="Y72" s="93"/>
      <c r="Z72" s="87"/>
      <c r="AA72" s="83"/>
      <c r="AB72" s="87"/>
      <c r="AC72" s="127"/>
      <c r="AD72" s="131"/>
      <c r="AE72" s="85"/>
      <c r="AF72" s="97"/>
      <c r="AG72" s="83"/>
      <c r="AH72" s="105"/>
      <c r="AI72" s="106"/>
      <c r="AJ72" s="103"/>
      <c r="AK72" s="82"/>
      <c r="AL72" s="89"/>
      <c r="AM72" s="82"/>
      <c r="AN72" s="143"/>
      <c r="AO72" s="83"/>
      <c r="AP72" s="93"/>
      <c r="AQ72" s="93"/>
      <c r="AR72" s="93"/>
      <c r="AS72" s="93"/>
      <c r="AT72" s="135"/>
      <c r="AU72" s="85"/>
      <c r="AV72" s="138"/>
      <c r="AW72" s="85"/>
      <c r="AX72" s="87"/>
      <c r="AY72" s="83"/>
      <c r="AZ72" s="104"/>
      <c r="BA72" s="104"/>
      <c r="BB72" s="93"/>
      <c r="BC72" s="93"/>
      <c r="BD72" s="93"/>
      <c r="BE72" s="93"/>
      <c r="BF72" s="98"/>
      <c r="BG72" s="120"/>
      <c r="BH72" s="93"/>
      <c r="BJ72" s="51"/>
      <c r="BK72" s="42"/>
      <c r="BL72" s="42"/>
      <c r="BN72" s="42"/>
      <c r="BO72" s="46"/>
    </row>
    <row r="73" spans="1:70" x14ac:dyDescent="0.25">
      <c r="A73" s="75">
        <v>68</v>
      </c>
      <c r="B73" s="75"/>
      <c r="C73" s="75"/>
      <c r="D73" s="87"/>
      <c r="E73" s="83"/>
      <c r="F73" s="83"/>
      <c r="G73" s="83"/>
      <c r="H73" s="87"/>
      <c r="I73" s="99"/>
      <c r="J73" s="150"/>
      <c r="K73" s="150"/>
      <c r="L73" s="107"/>
      <c r="M73" s="107"/>
      <c r="N73" s="107"/>
      <c r="O73" s="107"/>
      <c r="P73" s="89"/>
      <c r="Q73" s="79"/>
      <c r="R73" s="93"/>
      <c r="S73" s="93"/>
      <c r="T73" s="93"/>
      <c r="U73" s="93"/>
      <c r="V73" s="93"/>
      <c r="W73" s="93"/>
      <c r="X73" s="93"/>
      <c r="Y73" s="93"/>
      <c r="Z73" s="87"/>
      <c r="AA73" s="83"/>
      <c r="AB73" s="87"/>
      <c r="AC73" s="127"/>
      <c r="AD73" s="131"/>
      <c r="AE73" s="85"/>
      <c r="AF73" s="97"/>
      <c r="AG73" s="83"/>
      <c r="AH73" s="105"/>
      <c r="AI73" s="106"/>
      <c r="AJ73" s="103"/>
      <c r="AK73" s="82"/>
      <c r="AL73" s="89"/>
      <c r="AM73" s="82"/>
      <c r="AN73" s="143"/>
      <c r="AO73" s="83"/>
      <c r="AP73" s="93"/>
      <c r="AQ73" s="93"/>
      <c r="AR73" s="93"/>
      <c r="AS73" s="93"/>
      <c r="AT73" s="135"/>
      <c r="AU73" s="85"/>
      <c r="AV73" s="138"/>
      <c r="AW73" s="85"/>
      <c r="AX73" s="87"/>
      <c r="AY73" s="83"/>
      <c r="AZ73" s="104"/>
      <c r="BA73" s="104"/>
      <c r="BB73" s="93"/>
      <c r="BC73" s="93"/>
      <c r="BD73" s="93"/>
      <c r="BE73" s="93"/>
      <c r="BF73" s="98"/>
      <c r="BG73" s="120"/>
      <c r="BH73" s="93"/>
      <c r="BJ73" s="51"/>
      <c r="BK73" s="42"/>
      <c r="BL73" s="42"/>
      <c r="BN73" s="42"/>
      <c r="BO73" s="46"/>
    </row>
    <row r="74" spans="1:70" x14ac:dyDescent="0.25">
      <c r="A74" s="75">
        <v>69</v>
      </c>
      <c r="B74" s="75"/>
      <c r="C74" s="75"/>
      <c r="D74" s="87"/>
      <c r="E74" s="83"/>
      <c r="F74" s="83"/>
      <c r="G74" s="83"/>
      <c r="H74" s="87"/>
      <c r="I74" s="99"/>
      <c r="J74" s="150"/>
      <c r="K74" s="150"/>
      <c r="L74" s="107"/>
      <c r="M74" s="107"/>
      <c r="N74" s="107"/>
      <c r="O74" s="107"/>
      <c r="P74" s="89"/>
      <c r="Q74" s="79"/>
      <c r="R74" s="93"/>
      <c r="S74" s="93"/>
      <c r="T74" s="93"/>
      <c r="U74" s="93"/>
      <c r="V74" s="93"/>
      <c r="W74" s="93"/>
      <c r="X74" s="93"/>
      <c r="Y74" s="93"/>
      <c r="Z74" s="87"/>
      <c r="AA74" s="83"/>
      <c r="AB74" s="87"/>
      <c r="AC74" s="127"/>
      <c r="AD74" s="131"/>
      <c r="AE74" s="85"/>
      <c r="AF74" s="97"/>
      <c r="AG74" s="83"/>
      <c r="AH74" s="105"/>
      <c r="AI74" s="106"/>
      <c r="AJ74" s="103"/>
      <c r="AK74" s="82"/>
      <c r="AL74" s="89"/>
      <c r="AM74" s="82"/>
      <c r="AN74" s="143"/>
      <c r="AO74" s="83"/>
      <c r="AP74" s="93"/>
      <c r="AQ74" s="93"/>
      <c r="AR74" s="93"/>
      <c r="AS74" s="93"/>
      <c r="AT74" s="135"/>
      <c r="AU74" s="85"/>
      <c r="AV74" s="138"/>
      <c r="AW74" s="85"/>
      <c r="AX74" s="87"/>
      <c r="AY74" s="83"/>
      <c r="AZ74" s="104"/>
      <c r="BA74" s="104"/>
      <c r="BB74" s="93"/>
      <c r="BC74" s="93"/>
      <c r="BD74" s="93"/>
      <c r="BE74" s="93"/>
      <c r="BF74" s="98"/>
      <c r="BG74" s="120"/>
      <c r="BH74" s="93"/>
      <c r="BJ74" s="51"/>
      <c r="BK74" s="42"/>
      <c r="BL74" s="42"/>
      <c r="BN74" s="42"/>
      <c r="BO74" s="46"/>
    </row>
    <row r="75" spans="1:70" x14ac:dyDescent="0.25">
      <c r="A75" s="75">
        <v>70</v>
      </c>
      <c r="B75" s="75"/>
      <c r="C75" s="75"/>
      <c r="D75" s="87"/>
      <c r="E75" s="83"/>
      <c r="F75" s="83"/>
      <c r="G75" s="83"/>
      <c r="H75" s="87"/>
      <c r="I75" s="99"/>
      <c r="J75" s="150"/>
      <c r="K75" s="150"/>
      <c r="L75" s="107"/>
      <c r="M75" s="107"/>
      <c r="N75" s="107"/>
      <c r="O75" s="107"/>
      <c r="P75" s="89"/>
      <c r="Q75" s="79"/>
      <c r="R75" s="93"/>
      <c r="S75" s="93"/>
      <c r="T75" s="93"/>
      <c r="U75" s="93"/>
      <c r="V75" s="93"/>
      <c r="W75" s="93"/>
      <c r="X75" s="93"/>
      <c r="Y75" s="93"/>
      <c r="Z75" s="87"/>
      <c r="AA75" s="83"/>
      <c r="AB75" s="87"/>
      <c r="AC75" s="127"/>
      <c r="AD75" s="131"/>
      <c r="AE75" s="85"/>
      <c r="AF75" s="97"/>
      <c r="AG75" s="83"/>
      <c r="AH75" s="105"/>
      <c r="AI75" s="106"/>
      <c r="AJ75" s="103"/>
      <c r="AK75" s="82"/>
      <c r="AL75" s="89"/>
      <c r="AM75" s="82"/>
      <c r="AN75" s="143"/>
      <c r="AO75" s="83"/>
      <c r="AP75" s="93"/>
      <c r="AQ75" s="93"/>
      <c r="AR75" s="93"/>
      <c r="AS75" s="93"/>
      <c r="AT75" s="135"/>
      <c r="AU75" s="85"/>
      <c r="AV75" s="138"/>
      <c r="AW75" s="85"/>
      <c r="AX75" s="100"/>
      <c r="AY75" s="83"/>
      <c r="AZ75" s="104"/>
      <c r="BA75" s="104"/>
      <c r="BB75" s="93"/>
      <c r="BC75" s="93"/>
      <c r="BD75" s="93"/>
      <c r="BE75" s="93"/>
      <c r="BF75" s="98"/>
      <c r="BG75" s="120"/>
      <c r="BH75" s="93"/>
      <c r="BJ75" s="51"/>
      <c r="BK75" s="42"/>
      <c r="BL75" s="42"/>
      <c r="BN75" s="42"/>
      <c r="BO75" s="46"/>
    </row>
    <row r="76" spans="1:70" x14ac:dyDescent="0.25">
      <c r="A76" s="75">
        <v>71</v>
      </c>
      <c r="B76" s="75"/>
      <c r="C76" s="75"/>
      <c r="D76" s="87"/>
      <c r="E76" s="83"/>
      <c r="F76" s="83"/>
      <c r="G76" s="83"/>
      <c r="H76" s="87"/>
      <c r="I76" s="99"/>
      <c r="J76" s="150"/>
      <c r="K76" s="150"/>
      <c r="L76" s="107"/>
      <c r="M76" s="107"/>
      <c r="N76" s="107"/>
      <c r="O76" s="107"/>
      <c r="P76" s="89"/>
      <c r="Q76" s="79"/>
      <c r="R76" s="93"/>
      <c r="S76" s="93"/>
      <c r="T76" s="93"/>
      <c r="U76" s="93"/>
      <c r="V76" s="93"/>
      <c r="W76" s="93"/>
      <c r="X76" s="93"/>
      <c r="Y76" s="93"/>
      <c r="Z76" s="87"/>
      <c r="AA76" s="83"/>
      <c r="AB76" s="87"/>
      <c r="AC76" s="127"/>
      <c r="AD76" s="131"/>
      <c r="AE76" s="85"/>
      <c r="AF76" s="97"/>
      <c r="AG76" s="83"/>
      <c r="AH76" s="105"/>
      <c r="AI76" s="106"/>
      <c r="AJ76" s="103"/>
      <c r="AK76" s="82"/>
      <c r="AL76" s="89"/>
      <c r="AM76" s="82"/>
      <c r="AN76" s="143"/>
      <c r="AO76" s="83"/>
      <c r="AP76" s="93"/>
      <c r="AQ76" s="93"/>
      <c r="AR76" s="93"/>
      <c r="AS76" s="93"/>
      <c r="AT76" s="135"/>
      <c r="AU76" s="93"/>
      <c r="AV76" s="137"/>
      <c r="AW76" s="93"/>
      <c r="AX76" s="87"/>
      <c r="AY76" s="83"/>
      <c r="AZ76" s="104"/>
      <c r="BA76" s="104"/>
      <c r="BB76" s="93"/>
      <c r="BC76" s="93"/>
      <c r="BD76" s="93"/>
      <c r="BE76" s="93"/>
      <c r="BF76" s="108"/>
      <c r="BG76" s="108"/>
      <c r="BH76" s="93"/>
      <c r="BJ76" s="51"/>
      <c r="BK76" s="42"/>
      <c r="BL76" s="42"/>
    </row>
    <row r="77" spans="1:70" x14ac:dyDescent="0.25">
      <c r="A77" s="75">
        <v>72</v>
      </c>
      <c r="B77" s="75"/>
      <c r="C77" s="75"/>
      <c r="D77" s="87"/>
      <c r="E77" s="83"/>
      <c r="F77" s="83"/>
      <c r="G77" s="83"/>
      <c r="H77" s="87"/>
      <c r="I77" s="99"/>
      <c r="J77" s="150"/>
      <c r="K77" s="150"/>
      <c r="L77" s="107"/>
      <c r="M77" s="107"/>
      <c r="N77" s="107"/>
      <c r="O77" s="107"/>
      <c r="P77" s="89"/>
      <c r="Q77" s="79"/>
      <c r="R77" s="93"/>
      <c r="S77" s="93"/>
      <c r="T77" s="93"/>
      <c r="U77" s="93"/>
      <c r="V77" s="93"/>
      <c r="W77" s="93"/>
      <c r="X77" s="93"/>
      <c r="Y77" s="93"/>
      <c r="Z77" s="87"/>
      <c r="AA77" s="83"/>
      <c r="AB77" s="87"/>
      <c r="AC77" s="127"/>
      <c r="AD77" s="131"/>
      <c r="AE77" s="85"/>
      <c r="AF77" s="97"/>
      <c r="AG77" s="83"/>
      <c r="AH77" s="105"/>
      <c r="AI77" s="106"/>
      <c r="AJ77" s="103"/>
      <c r="AK77" s="82"/>
      <c r="AL77" s="89"/>
      <c r="AM77" s="82"/>
      <c r="AN77" s="143"/>
      <c r="AO77" s="83"/>
      <c r="AP77" s="93"/>
      <c r="AQ77" s="93"/>
      <c r="AR77" s="93"/>
      <c r="AS77" s="93"/>
      <c r="AT77" s="135"/>
      <c r="AU77" s="93"/>
      <c r="AV77" s="132"/>
      <c r="AW77" s="93"/>
      <c r="AX77" s="87"/>
      <c r="AY77" s="83"/>
      <c r="AZ77" s="104"/>
      <c r="BA77" s="104"/>
      <c r="BB77" s="93"/>
      <c r="BC77" s="93"/>
      <c r="BD77" s="93"/>
      <c r="BE77" s="93"/>
      <c r="BF77" s="108"/>
      <c r="BG77" s="108"/>
      <c r="BH77" s="93"/>
      <c r="BJ77" s="51"/>
      <c r="BK77" s="42"/>
      <c r="BL77" s="42"/>
    </row>
    <row r="78" spans="1:70" x14ac:dyDescent="0.25">
      <c r="A78" s="75">
        <v>73</v>
      </c>
      <c r="B78" s="75"/>
      <c r="C78" s="75"/>
      <c r="D78" s="87"/>
      <c r="E78" s="83"/>
      <c r="F78" s="83"/>
      <c r="G78" s="83"/>
      <c r="H78" s="87"/>
      <c r="I78" s="99"/>
      <c r="J78" s="150"/>
      <c r="K78" s="150"/>
      <c r="L78" s="107"/>
      <c r="M78" s="107"/>
      <c r="N78" s="107"/>
      <c r="O78" s="107"/>
      <c r="P78" s="89"/>
      <c r="Q78" s="79"/>
      <c r="R78" s="93"/>
      <c r="S78" s="93"/>
      <c r="T78" s="93"/>
      <c r="U78" s="93"/>
      <c r="V78" s="93"/>
      <c r="W78" s="93"/>
      <c r="X78" s="93"/>
      <c r="Y78" s="93"/>
      <c r="Z78" s="87"/>
      <c r="AA78" s="83"/>
      <c r="AB78" s="87"/>
      <c r="AC78" s="127"/>
      <c r="AD78" s="131"/>
      <c r="AE78" s="85"/>
      <c r="AF78" s="97"/>
      <c r="AG78" s="83"/>
      <c r="AH78" s="90"/>
      <c r="AI78" s="91"/>
      <c r="AJ78" s="103"/>
      <c r="AK78" s="82"/>
      <c r="AL78" s="89"/>
      <c r="AM78" s="82"/>
      <c r="AN78" s="143"/>
      <c r="AO78" s="83"/>
      <c r="AP78" s="93"/>
      <c r="AQ78" s="93"/>
      <c r="AR78" s="93"/>
      <c r="AS78" s="93"/>
      <c r="AT78" s="135"/>
      <c r="AU78" s="93"/>
      <c r="AV78" s="132"/>
      <c r="AW78" s="93"/>
      <c r="AX78" s="87"/>
      <c r="AY78" s="83"/>
      <c r="AZ78" s="104"/>
      <c r="BA78" s="104"/>
      <c r="BB78" s="93"/>
      <c r="BC78" s="93"/>
      <c r="BD78" s="93"/>
      <c r="BE78" s="93"/>
      <c r="BF78" s="108"/>
      <c r="BG78" s="108"/>
      <c r="BH78" s="93"/>
      <c r="BJ78" s="51"/>
      <c r="BK78" s="42"/>
      <c r="BL78" s="42"/>
    </row>
    <row r="79" spans="1:70" x14ac:dyDescent="0.25">
      <c r="A79" s="109"/>
      <c r="B79" s="109"/>
      <c r="C79" s="109"/>
      <c r="D79" s="109"/>
      <c r="E79" s="83"/>
      <c r="F79" s="150"/>
      <c r="G79" s="150"/>
      <c r="H79" s="109"/>
      <c r="I79" s="99"/>
      <c r="J79" s="150"/>
      <c r="K79" s="150"/>
      <c r="L79" s="109"/>
      <c r="M79" s="109"/>
      <c r="N79" s="109"/>
      <c r="O79" s="109"/>
      <c r="P79" s="89"/>
      <c r="Q79" s="79"/>
      <c r="R79" s="109"/>
      <c r="S79" s="109"/>
      <c r="T79" s="109"/>
      <c r="U79" s="109"/>
      <c r="V79" s="109"/>
      <c r="W79" s="109"/>
      <c r="X79" s="109"/>
      <c r="Y79" s="109"/>
      <c r="Z79" s="110"/>
      <c r="AA79" s="110"/>
      <c r="AB79" s="109"/>
      <c r="AC79" s="109"/>
      <c r="AD79" s="131"/>
      <c r="AE79" s="109"/>
      <c r="AF79" s="109"/>
      <c r="AG79" s="109"/>
      <c r="AH79" s="109"/>
      <c r="AI79" s="109"/>
      <c r="AJ79" s="89"/>
      <c r="AK79" s="82"/>
      <c r="AL79" s="89"/>
      <c r="AM79" s="82"/>
      <c r="AN79" s="143"/>
      <c r="AO79" s="83"/>
      <c r="AP79" s="110"/>
      <c r="AQ79" s="110"/>
      <c r="AR79" s="110"/>
      <c r="AS79" s="110"/>
      <c r="AT79" s="134"/>
      <c r="AU79" s="110"/>
      <c r="AV79" s="132"/>
      <c r="AW79" s="110"/>
      <c r="AX79" s="109"/>
      <c r="AY79" s="109"/>
      <c r="AZ79" s="109"/>
      <c r="BA79" s="109"/>
      <c r="BB79" s="109"/>
      <c r="BC79" s="109"/>
      <c r="BD79" s="109"/>
      <c r="BE79" s="109"/>
      <c r="BF79" s="111"/>
      <c r="BG79" s="111"/>
      <c r="BH79" s="109"/>
      <c r="BJ79" s="51"/>
      <c r="BK79" s="42"/>
      <c r="BL79" s="42"/>
    </row>
    <row r="80" spans="1:70" x14ac:dyDescent="0.25">
      <c r="A80" s="109"/>
      <c r="B80" s="109"/>
      <c r="C80" s="109"/>
      <c r="D80" s="109"/>
      <c r="E80" s="83"/>
      <c r="F80" s="150"/>
      <c r="G80" s="150"/>
      <c r="H80" s="109"/>
      <c r="I80" s="99"/>
      <c r="J80" s="150"/>
      <c r="K80" s="150"/>
      <c r="L80" s="109"/>
      <c r="M80" s="109"/>
      <c r="N80" s="109"/>
      <c r="O80" s="109"/>
      <c r="P80" s="89"/>
      <c r="Q80" s="7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31"/>
      <c r="AE80" s="109"/>
      <c r="AF80" s="109"/>
      <c r="AG80" s="109"/>
      <c r="AH80" s="109"/>
      <c r="AI80" s="109"/>
      <c r="AJ80" s="112"/>
      <c r="AK80" s="82"/>
      <c r="AL80" s="112"/>
      <c r="AM80" s="82"/>
      <c r="AN80" s="143"/>
      <c r="AO80" s="83"/>
      <c r="AP80" s="109"/>
      <c r="AQ80" s="109"/>
      <c r="AR80" s="109"/>
      <c r="AS80" s="109"/>
      <c r="AT80" s="133"/>
      <c r="AU80" s="109"/>
      <c r="AV80" s="132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J80" s="51"/>
      <c r="BL80" s="42"/>
    </row>
    <row r="81" spans="1:64" x14ac:dyDescent="0.25">
      <c r="A81" s="109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89"/>
      <c r="Q81" s="7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31"/>
      <c r="AE81" s="109"/>
      <c r="AF81" s="109"/>
      <c r="AG81" s="109"/>
      <c r="AH81" s="109"/>
      <c r="AI81" s="109"/>
      <c r="AJ81" s="112"/>
      <c r="AK81" s="82"/>
      <c r="AL81" s="112"/>
      <c r="AM81" s="82"/>
      <c r="AN81" s="143"/>
      <c r="AO81" s="83"/>
      <c r="AP81" s="109"/>
      <c r="AQ81" s="109"/>
      <c r="AR81" s="109"/>
      <c r="AS81" s="109"/>
      <c r="AT81" s="133"/>
      <c r="AU81" s="109"/>
      <c r="AV81" s="132"/>
      <c r="AW81" s="109"/>
      <c r="AX81" s="109"/>
      <c r="AY81" s="109"/>
      <c r="AZ81" s="109"/>
      <c r="BA81" s="109"/>
      <c r="BB81" s="109"/>
      <c r="BC81" s="109"/>
      <c r="BD81" s="109"/>
      <c r="BE81" s="109"/>
      <c r="BF81" s="111"/>
      <c r="BG81" s="111"/>
      <c r="BH81" s="109"/>
      <c r="BJ81" s="51"/>
      <c r="BL81" s="42"/>
    </row>
    <row r="82" spans="1:64" ht="17.25" customHeight="1" x14ac:dyDescent="0.25">
      <c r="A82" s="114"/>
      <c r="B82" s="114"/>
      <c r="C82" s="114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89"/>
      <c r="Q82" s="79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31"/>
      <c r="AE82" s="115"/>
      <c r="AF82" s="115"/>
      <c r="AG82" s="115"/>
      <c r="AH82" s="115"/>
      <c r="AI82" s="115"/>
      <c r="AJ82" s="87"/>
      <c r="AK82" s="82"/>
      <c r="AL82" s="87"/>
      <c r="AM82" s="82"/>
      <c r="AN82" s="143"/>
      <c r="AO82" s="83"/>
      <c r="AP82" s="115"/>
      <c r="AQ82" s="115"/>
      <c r="AR82" s="115"/>
      <c r="AS82" s="115"/>
      <c r="AT82" s="133"/>
      <c r="AU82" s="115"/>
      <c r="AV82" s="132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J82" s="51"/>
    </row>
    <row r="83" spans="1:64" x14ac:dyDescent="0.25">
      <c r="A83" s="114"/>
      <c r="B83" s="114"/>
      <c r="C83" s="11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89"/>
      <c r="Q83" s="7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31"/>
      <c r="AE83" s="109"/>
      <c r="AF83" s="109"/>
      <c r="AG83" s="109"/>
      <c r="AH83" s="109"/>
      <c r="AI83" s="109"/>
      <c r="AJ83" s="112"/>
      <c r="AK83" s="82"/>
      <c r="AL83" s="112"/>
      <c r="AM83" s="82"/>
      <c r="AN83" s="143"/>
      <c r="AO83" s="83"/>
      <c r="AP83" s="109"/>
      <c r="AQ83" s="109"/>
      <c r="AR83" s="109"/>
      <c r="AS83" s="109"/>
      <c r="AT83" s="133"/>
      <c r="AU83" s="109"/>
      <c r="AV83" s="132"/>
      <c r="AW83" s="109"/>
      <c r="AX83" s="109"/>
      <c r="AY83" s="109"/>
      <c r="AZ83" s="109"/>
      <c r="BA83" s="109"/>
      <c r="BB83" s="109"/>
      <c r="BC83" s="109"/>
      <c r="BD83" s="109"/>
      <c r="BE83" s="109"/>
      <c r="BF83" s="111"/>
      <c r="BG83" s="111"/>
      <c r="BH83" s="109"/>
      <c r="BJ83" s="51"/>
    </row>
    <row r="84" spans="1:64" x14ac:dyDescent="0.25">
      <c r="A84" s="109"/>
      <c r="B84" s="109"/>
      <c r="C84" s="109"/>
      <c r="D84" s="115"/>
      <c r="E84" s="115"/>
      <c r="F84" s="115"/>
      <c r="G84" s="115"/>
      <c r="H84" s="110"/>
      <c r="I84" s="110"/>
      <c r="J84" s="110"/>
      <c r="K84" s="110"/>
      <c r="L84" s="116"/>
      <c r="M84" s="116"/>
      <c r="N84" s="116"/>
      <c r="O84" s="116"/>
      <c r="P84" s="89"/>
      <c r="Q84" s="79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31"/>
      <c r="AE84" s="110"/>
      <c r="AF84" s="110"/>
      <c r="AG84" s="110"/>
      <c r="AH84" s="110"/>
      <c r="AI84" s="110"/>
      <c r="AJ84" s="87"/>
      <c r="AK84" s="82"/>
      <c r="AL84" s="87"/>
      <c r="AM84" s="82"/>
      <c r="AN84" s="143"/>
      <c r="AO84" s="83"/>
      <c r="AP84" s="110"/>
      <c r="AQ84" s="110"/>
      <c r="AR84" s="110"/>
      <c r="AS84" s="110"/>
      <c r="AT84" s="133"/>
      <c r="AU84" s="110"/>
      <c r="AV84" s="132"/>
      <c r="AW84" s="110"/>
      <c r="AX84" s="110"/>
      <c r="AY84" s="110"/>
      <c r="AZ84" s="110"/>
      <c r="BA84" s="110"/>
      <c r="BB84" s="110"/>
      <c r="BC84" s="110"/>
      <c r="BD84" s="110"/>
      <c r="BE84" s="110"/>
      <c r="BF84" s="117"/>
      <c r="BG84" s="117"/>
      <c r="BH84" s="110"/>
      <c r="BJ84" s="51"/>
    </row>
    <row r="85" spans="1:64" x14ac:dyDescent="0.25">
      <c r="A85" s="109"/>
      <c r="B85" s="109"/>
      <c r="C85" s="109"/>
      <c r="D85" s="118"/>
      <c r="E85" s="118"/>
      <c r="F85" s="118"/>
      <c r="G85" s="118"/>
      <c r="H85" s="109"/>
      <c r="I85" s="109"/>
      <c r="J85" s="109"/>
      <c r="K85" s="109"/>
      <c r="L85" s="109"/>
      <c r="M85" s="109"/>
      <c r="N85" s="109"/>
      <c r="O85" s="109"/>
      <c r="P85" s="89"/>
      <c r="Q85" s="7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31"/>
      <c r="AE85" s="109"/>
      <c r="AF85" s="109"/>
      <c r="AG85" s="109"/>
      <c r="AH85" s="109"/>
      <c r="AI85" s="109"/>
      <c r="AJ85" s="112"/>
      <c r="AK85" s="82"/>
      <c r="AL85" s="112"/>
      <c r="AM85" s="82"/>
      <c r="AN85" s="143"/>
      <c r="AO85" s="83"/>
      <c r="AP85" s="109"/>
      <c r="AQ85" s="109"/>
      <c r="AR85" s="109"/>
      <c r="AS85" s="109"/>
      <c r="AT85" s="133"/>
      <c r="AU85" s="109"/>
      <c r="AV85" s="132"/>
      <c r="AW85" s="109"/>
      <c r="AX85" s="109"/>
      <c r="AY85" s="109"/>
      <c r="AZ85" s="109"/>
      <c r="BA85" s="109"/>
      <c r="BB85" s="109"/>
      <c r="BC85" s="109"/>
      <c r="BD85" s="109"/>
      <c r="BE85" s="109"/>
      <c r="BF85" s="111"/>
      <c r="BG85" s="111"/>
      <c r="BH85" s="109"/>
      <c r="BJ85" s="51"/>
    </row>
    <row r="86" spans="1:64" x14ac:dyDescent="0.25">
      <c r="A86" s="119"/>
      <c r="B86" s="119"/>
      <c r="C86" s="119"/>
      <c r="D86" s="118"/>
      <c r="E86" s="118"/>
      <c r="F86" s="118"/>
      <c r="G86" s="118"/>
      <c r="H86" s="109"/>
      <c r="I86" s="109"/>
      <c r="J86" s="109"/>
      <c r="K86" s="109"/>
      <c r="L86" s="109"/>
      <c r="M86" s="109"/>
      <c r="N86" s="109"/>
      <c r="O86" s="109"/>
      <c r="P86" s="89"/>
      <c r="Q86" s="7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31"/>
      <c r="AE86" s="109"/>
      <c r="AF86" s="109"/>
      <c r="AG86" s="109"/>
      <c r="AH86" s="109"/>
      <c r="AI86" s="109"/>
      <c r="AJ86" s="109"/>
      <c r="AK86" s="109"/>
      <c r="AL86" s="112"/>
      <c r="AM86" s="82"/>
      <c r="AN86" s="143"/>
      <c r="AO86" s="83"/>
      <c r="AP86" s="109"/>
      <c r="AQ86" s="109"/>
      <c r="AR86" s="109"/>
      <c r="AS86" s="109"/>
      <c r="AT86" s="133"/>
      <c r="AU86" s="109"/>
      <c r="AV86" s="132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09"/>
      <c r="BJ86" s="51"/>
    </row>
    <row r="87" spans="1:64" x14ac:dyDescent="0.25">
      <c r="A87" s="109"/>
      <c r="B87" s="109"/>
      <c r="C87" s="109"/>
      <c r="D87" s="118"/>
      <c r="E87" s="118"/>
      <c r="F87" s="118"/>
      <c r="G87" s="118"/>
      <c r="H87" s="109"/>
      <c r="I87" s="109"/>
      <c r="J87" s="109"/>
      <c r="K87" s="109"/>
      <c r="L87" s="109"/>
      <c r="M87" s="109"/>
      <c r="N87" s="109"/>
      <c r="O87" s="109"/>
      <c r="P87" s="89"/>
      <c r="Q87" s="7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31"/>
      <c r="AE87" s="109"/>
      <c r="AF87" s="109"/>
      <c r="AG87" s="109"/>
      <c r="AH87" s="109"/>
      <c r="AI87" s="109"/>
      <c r="AJ87" s="109"/>
      <c r="AK87" s="109"/>
      <c r="AL87" s="112"/>
      <c r="AM87" s="82"/>
      <c r="AN87" s="143"/>
      <c r="AO87" s="83"/>
      <c r="AP87" s="109"/>
      <c r="AQ87" s="109"/>
      <c r="AR87" s="109"/>
      <c r="AS87" s="109"/>
      <c r="AT87" s="133"/>
      <c r="AU87" s="109"/>
      <c r="AV87" s="132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09"/>
      <c r="BJ87" s="51"/>
    </row>
    <row r="88" spans="1:64" x14ac:dyDescent="0.25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89"/>
      <c r="Q88" s="7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31"/>
      <c r="AE88" s="109"/>
      <c r="AF88" s="109"/>
      <c r="AG88" s="109"/>
      <c r="AH88" s="109"/>
      <c r="AI88" s="109"/>
      <c r="AJ88" s="109"/>
      <c r="AK88" s="109"/>
      <c r="AL88" s="112"/>
      <c r="AM88" s="82"/>
      <c r="AN88" s="143"/>
      <c r="AO88" s="83"/>
      <c r="AP88" s="109"/>
      <c r="AQ88" s="109"/>
      <c r="AR88" s="109"/>
      <c r="AS88" s="109"/>
      <c r="AT88" s="133"/>
      <c r="AU88" s="109"/>
      <c r="AV88" s="132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J88" s="51"/>
    </row>
    <row r="89" spans="1:64" x14ac:dyDescent="0.25">
      <c r="A89" s="109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89"/>
      <c r="Q89" s="7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31"/>
      <c r="AE89" s="109"/>
      <c r="AF89" s="109"/>
      <c r="AG89" s="109"/>
      <c r="AH89" s="109"/>
      <c r="AI89" s="109"/>
      <c r="AJ89" s="109"/>
      <c r="AK89" s="109"/>
      <c r="AL89" s="112"/>
      <c r="AM89" s="82"/>
      <c r="AN89" s="143"/>
      <c r="AO89" s="83"/>
      <c r="AP89" s="109"/>
      <c r="AQ89" s="109"/>
      <c r="AR89" s="109"/>
      <c r="AS89" s="109"/>
      <c r="AT89" s="133"/>
      <c r="AU89" s="109"/>
      <c r="AV89" s="132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09"/>
      <c r="BJ89" s="51"/>
    </row>
    <row r="90" spans="1:64" x14ac:dyDescent="0.25">
      <c r="A90" s="109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89"/>
      <c r="Q90" s="7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31"/>
      <c r="AE90" s="109"/>
      <c r="AF90" s="109"/>
      <c r="AG90" s="109"/>
      <c r="AH90" s="109"/>
      <c r="AI90" s="109"/>
      <c r="AJ90" s="109"/>
      <c r="AK90" s="109"/>
      <c r="AL90" s="112"/>
      <c r="AM90" s="82"/>
      <c r="AN90" s="143"/>
      <c r="AO90" s="83"/>
      <c r="AP90" s="109"/>
      <c r="AQ90" s="109"/>
      <c r="AR90" s="109"/>
      <c r="AS90" s="109"/>
      <c r="AT90" s="133"/>
      <c r="AU90" s="109"/>
      <c r="AV90" s="132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  <c r="BH90" s="109"/>
      <c r="BJ90" s="51"/>
    </row>
    <row r="91" spans="1:64" x14ac:dyDescent="0.25">
      <c r="A91" s="109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89"/>
      <c r="Q91" s="7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31"/>
      <c r="AE91" s="109"/>
      <c r="AF91" s="109"/>
      <c r="AG91" s="109"/>
      <c r="AH91" s="109"/>
      <c r="AI91" s="109"/>
      <c r="AJ91" s="109"/>
      <c r="AK91" s="109"/>
      <c r="AL91" s="112"/>
      <c r="AM91" s="82"/>
      <c r="AN91" s="143"/>
      <c r="AO91" s="83"/>
      <c r="AP91" s="109"/>
      <c r="AQ91" s="109"/>
      <c r="AR91" s="109"/>
      <c r="AS91" s="109"/>
      <c r="AT91" s="133"/>
      <c r="AU91" s="109"/>
      <c r="AV91" s="132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09"/>
      <c r="BJ91" s="51"/>
    </row>
    <row r="92" spans="1:64" x14ac:dyDescent="0.25">
      <c r="A92" s="109"/>
      <c r="B92" s="109"/>
      <c r="C92" s="109"/>
      <c r="D92" s="110"/>
      <c r="E92" s="110"/>
      <c r="F92" s="110"/>
      <c r="G92" s="110"/>
      <c r="H92" s="109"/>
      <c r="I92" s="109"/>
      <c r="J92" s="109"/>
      <c r="K92" s="109"/>
      <c r="L92" s="109"/>
      <c r="M92" s="109"/>
      <c r="N92" s="109"/>
      <c r="O92" s="109"/>
      <c r="P92" s="89">
        <v>1234.03</v>
      </c>
      <c r="Q92" s="79">
        <f t="shared" ref="Q92:Q104" si="0">P92*110%</f>
        <v>1357.433</v>
      </c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31"/>
      <c r="AE92" s="109"/>
      <c r="AF92" s="109"/>
      <c r="AG92" s="109"/>
      <c r="AH92" s="109"/>
      <c r="AI92" s="109"/>
      <c r="AJ92" s="109"/>
      <c r="AK92" s="109"/>
      <c r="AL92" s="112"/>
      <c r="AM92" s="82"/>
      <c r="AN92" s="143"/>
      <c r="AO92" s="83"/>
      <c r="AP92" s="109"/>
      <c r="AQ92" s="109"/>
      <c r="AR92" s="109"/>
      <c r="AS92" s="109"/>
      <c r="AT92" s="133"/>
      <c r="AU92" s="109"/>
      <c r="AV92" s="132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09"/>
      <c r="BJ92" s="51"/>
    </row>
    <row r="93" spans="1:64" x14ac:dyDescent="0.25">
      <c r="A93" s="109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89">
        <v>1236.1699999999998</v>
      </c>
      <c r="Q93" s="79">
        <f t="shared" si="0"/>
        <v>1359.787</v>
      </c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31"/>
      <c r="AE93" s="109"/>
      <c r="AF93" s="109"/>
      <c r="AG93" s="109"/>
      <c r="AH93" s="109"/>
      <c r="AI93" s="109"/>
      <c r="AJ93" s="109"/>
      <c r="AK93" s="109"/>
      <c r="AL93" s="112"/>
      <c r="AM93" s="82"/>
      <c r="AN93" s="143"/>
      <c r="AO93" s="83"/>
      <c r="AP93" s="109"/>
      <c r="AQ93" s="109"/>
      <c r="AR93" s="109"/>
      <c r="AS93" s="109"/>
      <c r="AT93" s="133"/>
      <c r="AU93" s="109"/>
      <c r="AV93" s="132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09"/>
      <c r="BJ93" s="51"/>
    </row>
    <row r="94" spans="1:64" x14ac:dyDescent="0.25">
      <c r="A94" s="109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89">
        <v>1237.6400000000001</v>
      </c>
      <c r="Q94" s="79">
        <f t="shared" si="0"/>
        <v>1361.4040000000002</v>
      </c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31"/>
      <c r="AE94" s="109"/>
      <c r="AF94" s="109"/>
      <c r="AG94" s="109"/>
      <c r="AH94" s="109"/>
      <c r="AI94" s="109"/>
      <c r="AJ94" s="109"/>
      <c r="AK94" s="109"/>
      <c r="AL94" s="112"/>
      <c r="AM94" s="82"/>
      <c r="AN94" s="143"/>
      <c r="AO94" s="83"/>
      <c r="AP94" s="109"/>
      <c r="AQ94" s="109"/>
      <c r="AR94" s="109"/>
      <c r="AS94" s="109"/>
      <c r="AT94" s="133"/>
      <c r="AU94" s="109"/>
      <c r="AV94" s="132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09"/>
      <c r="BJ94" s="51"/>
    </row>
    <row r="95" spans="1:64" x14ac:dyDescent="0.25">
      <c r="A95" s="109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89">
        <v>1238.1599999999999</v>
      </c>
      <c r="Q95" s="79">
        <f t="shared" si="0"/>
        <v>1361.9759999999999</v>
      </c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31"/>
      <c r="AE95" s="109"/>
      <c r="AF95" s="109"/>
      <c r="AG95" s="109"/>
      <c r="AH95" s="109"/>
      <c r="AI95" s="109"/>
      <c r="AJ95" s="109"/>
      <c r="AK95" s="109"/>
      <c r="AL95" s="112"/>
      <c r="AM95" s="82"/>
      <c r="AN95" s="143"/>
      <c r="AO95" s="83"/>
      <c r="AP95" s="109"/>
      <c r="AQ95" s="109"/>
      <c r="AR95" s="109"/>
      <c r="AS95" s="109"/>
      <c r="AT95" s="133"/>
      <c r="AU95" s="109"/>
      <c r="AV95" s="132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J95" s="51"/>
    </row>
    <row r="96" spans="1:64" x14ac:dyDescent="0.25">
      <c r="A96" s="109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89">
        <v>1238.2400000000002</v>
      </c>
      <c r="Q96" s="79">
        <f t="shared" si="0"/>
        <v>1362.0640000000003</v>
      </c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31"/>
      <c r="AE96" s="109"/>
      <c r="AF96" s="109"/>
      <c r="AG96" s="109"/>
      <c r="AH96" s="109"/>
      <c r="AI96" s="109"/>
      <c r="AJ96" s="109"/>
      <c r="AK96" s="109"/>
      <c r="AL96" s="112"/>
      <c r="AM96" s="82"/>
      <c r="AN96" s="143"/>
      <c r="AO96" s="83"/>
      <c r="AP96" s="109"/>
      <c r="AQ96" s="109"/>
      <c r="AR96" s="109"/>
      <c r="AS96" s="109"/>
      <c r="AT96" s="133"/>
      <c r="AU96" s="109"/>
      <c r="AV96" s="132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  <c r="BH96" s="109"/>
      <c r="BJ96" s="51"/>
    </row>
    <row r="97" spans="1:62" x14ac:dyDescent="0.25">
      <c r="A97" s="109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89">
        <v>1237.8499999999999</v>
      </c>
      <c r="Q97" s="79">
        <f t="shared" si="0"/>
        <v>1361.635</v>
      </c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31">
        <v>1653.79</v>
      </c>
      <c r="AE97" s="109"/>
      <c r="AF97" s="109"/>
      <c r="AG97" s="109"/>
      <c r="AH97" s="109"/>
      <c r="AI97" s="109"/>
      <c r="AJ97" s="109"/>
      <c r="AK97" s="109"/>
      <c r="AL97" s="112">
        <v>1529.02</v>
      </c>
      <c r="AM97" s="82">
        <f t="shared" ref="AM97:AM104" si="1">AL97*110%</f>
        <v>1681.922</v>
      </c>
      <c r="AN97" s="143">
        <v>1209.24</v>
      </c>
      <c r="AO97" s="83">
        <f t="shared" ref="AO97:AO104" si="2">AN97*110%</f>
        <v>1330.1640000000002</v>
      </c>
      <c r="AP97" s="109"/>
      <c r="AQ97" s="109"/>
      <c r="AR97" s="109"/>
      <c r="AS97" s="109"/>
      <c r="AT97" s="133">
        <v>1449.17</v>
      </c>
      <c r="AU97" s="109"/>
      <c r="AV97" s="132">
        <v>1545.1</v>
      </c>
      <c r="AW97" s="109"/>
      <c r="AX97" s="109">
        <v>1106.1600000000001</v>
      </c>
      <c r="AY97" s="109"/>
      <c r="AZ97" s="109"/>
      <c r="BA97" s="109"/>
      <c r="BB97" s="109"/>
      <c r="BC97" s="109"/>
      <c r="BD97" s="109"/>
      <c r="BE97" s="109"/>
      <c r="BF97" s="109"/>
      <c r="BG97" s="109"/>
      <c r="BH97" s="109"/>
      <c r="BJ97" s="51"/>
    </row>
    <row r="98" spans="1:62" x14ac:dyDescent="0.25">
      <c r="A98" s="109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89">
        <v>1237.3600000000001</v>
      </c>
      <c r="Q98" s="79">
        <f t="shared" si="0"/>
        <v>1361.0960000000002</v>
      </c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31">
        <v>1685.11</v>
      </c>
      <c r="AE98" s="109"/>
      <c r="AF98" s="109"/>
      <c r="AG98" s="109"/>
      <c r="AH98" s="109"/>
      <c r="AI98" s="109"/>
      <c r="AJ98" s="109"/>
      <c r="AK98" s="109"/>
      <c r="AL98" s="112">
        <v>1553.7600000000002</v>
      </c>
      <c r="AM98" s="82">
        <f t="shared" si="1"/>
        <v>1709.1360000000004</v>
      </c>
      <c r="AN98" s="143">
        <v>1209.24</v>
      </c>
      <c r="AO98" s="83">
        <f t="shared" si="2"/>
        <v>1330.1640000000002</v>
      </c>
      <c r="AP98" s="109"/>
      <c r="AQ98" s="109"/>
      <c r="AR98" s="109"/>
      <c r="AS98" s="109"/>
      <c r="AT98" s="133">
        <v>1449.17</v>
      </c>
      <c r="AU98" s="109"/>
      <c r="AV98" s="132">
        <v>1545.1</v>
      </c>
      <c r="AW98" s="109"/>
      <c r="AX98" s="109">
        <v>1106.24</v>
      </c>
      <c r="AY98" s="109"/>
      <c r="AZ98" s="109"/>
      <c r="BA98" s="109"/>
      <c r="BB98" s="109"/>
      <c r="BC98" s="109"/>
      <c r="BD98" s="109"/>
      <c r="BE98" s="109"/>
      <c r="BF98" s="109"/>
      <c r="BG98" s="109"/>
      <c r="BH98" s="109"/>
      <c r="BJ98" s="51"/>
    </row>
    <row r="99" spans="1:62" x14ac:dyDescent="0.25">
      <c r="A99" s="109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89">
        <v>1236.6500000000001</v>
      </c>
      <c r="Q99" s="79">
        <f t="shared" si="0"/>
        <v>1360.3150000000003</v>
      </c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31">
        <v>1718.78</v>
      </c>
      <c r="AE99" s="109"/>
      <c r="AF99" s="109"/>
      <c r="AG99" s="109"/>
      <c r="AH99" s="109"/>
      <c r="AI99" s="109"/>
      <c r="AJ99" s="109"/>
      <c r="AK99" s="109"/>
      <c r="AL99" s="112">
        <v>1579.64</v>
      </c>
      <c r="AM99" s="82">
        <f t="shared" si="1"/>
        <v>1737.6040000000003</v>
      </c>
      <c r="AN99" s="143">
        <v>1209.24</v>
      </c>
      <c r="AO99" s="83">
        <f t="shared" si="2"/>
        <v>1330.1640000000002</v>
      </c>
      <c r="AP99" s="109"/>
      <c r="AQ99" s="109"/>
      <c r="AR99" s="109"/>
      <c r="AS99" s="109"/>
      <c r="AT99" s="133">
        <v>1449.17</v>
      </c>
      <c r="AU99" s="109"/>
      <c r="AV99" s="132">
        <v>1545.1</v>
      </c>
      <c r="AW99" s="109"/>
      <c r="AX99" s="109">
        <v>1106.31</v>
      </c>
      <c r="AY99" s="109"/>
      <c r="AZ99" s="109"/>
      <c r="BA99" s="109"/>
      <c r="BB99" s="109"/>
      <c r="BC99" s="109"/>
      <c r="BD99" s="109"/>
      <c r="BE99" s="109"/>
      <c r="BF99" s="109"/>
      <c r="BG99" s="109"/>
      <c r="BH99" s="109"/>
      <c r="BJ99" s="51"/>
    </row>
    <row r="100" spans="1:62" x14ac:dyDescent="0.25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89">
        <v>1235.49</v>
      </c>
      <c r="Q100" s="79">
        <f t="shared" si="0"/>
        <v>1359.0390000000002</v>
      </c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31">
        <v>1755.2</v>
      </c>
      <c r="AE100" s="109"/>
      <c r="AF100" s="109"/>
      <c r="AG100" s="109"/>
      <c r="AH100" s="109"/>
      <c r="AI100" s="109"/>
      <c r="AJ100" s="109"/>
      <c r="AK100" s="109"/>
      <c r="AL100" s="112">
        <v>1607.2499999999998</v>
      </c>
      <c r="AM100" s="82">
        <f t="shared" si="1"/>
        <v>1767.9749999999999</v>
      </c>
      <c r="AN100" s="143">
        <v>1209.24</v>
      </c>
      <c r="AO100" s="83">
        <f t="shared" si="2"/>
        <v>1330.1640000000002</v>
      </c>
      <c r="AP100" s="109"/>
      <c r="AQ100" s="109"/>
      <c r="AR100" s="109"/>
      <c r="AS100" s="109"/>
      <c r="AT100" s="133">
        <v>1449.17</v>
      </c>
      <c r="AU100" s="109"/>
      <c r="AV100" s="132">
        <v>1545.1</v>
      </c>
      <c r="AW100" s="109"/>
      <c r="AX100" s="109">
        <v>1106.3599999999999</v>
      </c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J100" s="51"/>
    </row>
    <row r="101" spans="1:62" x14ac:dyDescent="0.25">
      <c r="A101" s="109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89">
        <v>1233.8600000000001</v>
      </c>
      <c r="Q101" s="79">
        <f t="shared" si="0"/>
        <v>1357.2460000000003</v>
      </c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31">
        <v>1795.21</v>
      </c>
      <c r="AE101" s="109"/>
      <c r="AF101" s="109"/>
      <c r="AG101" s="109"/>
      <c r="AH101" s="109"/>
      <c r="AI101" s="109"/>
      <c r="AJ101" s="109"/>
      <c r="AK101" s="109"/>
      <c r="AL101" s="112">
        <v>1636.5600000000002</v>
      </c>
      <c r="AM101" s="82">
        <f t="shared" si="1"/>
        <v>1800.2160000000003</v>
      </c>
      <c r="AN101" s="143">
        <v>1209.24</v>
      </c>
      <c r="AO101" s="83">
        <f t="shared" si="2"/>
        <v>1330.1640000000002</v>
      </c>
      <c r="AP101" s="109"/>
      <c r="AQ101" s="109"/>
      <c r="AR101" s="109"/>
      <c r="AS101" s="109"/>
      <c r="AT101" s="133">
        <v>1449.17</v>
      </c>
      <c r="AU101" s="109"/>
      <c r="AV101" s="132">
        <v>1545.1</v>
      </c>
      <c r="AW101" s="109"/>
      <c r="AX101" s="109">
        <v>1106.46</v>
      </c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/>
      <c r="BJ101" s="51"/>
    </row>
    <row r="102" spans="1:62" x14ac:dyDescent="0.25">
      <c r="A102" s="109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89">
        <v>1231.7600000000002</v>
      </c>
      <c r="Q102" s="79">
        <f t="shared" si="0"/>
        <v>1354.9360000000004</v>
      </c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31">
        <v>1840.07</v>
      </c>
      <c r="AE102" s="109"/>
      <c r="AF102" s="109"/>
      <c r="AG102" s="109"/>
      <c r="AH102" s="109"/>
      <c r="AI102" s="109"/>
      <c r="AJ102" s="109"/>
      <c r="AK102" s="109"/>
      <c r="AL102" s="112">
        <v>1671.2299999999998</v>
      </c>
      <c r="AM102" s="82">
        <f t="shared" si="1"/>
        <v>1838.3529999999998</v>
      </c>
      <c r="AN102" s="143">
        <v>1209.24</v>
      </c>
      <c r="AO102" s="83">
        <f t="shared" si="2"/>
        <v>1330.1640000000002</v>
      </c>
      <c r="AP102" s="109"/>
      <c r="AQ102" s="109"/>
      <c r="AR102" s="109"/>
      <c r="AS102" s="109"/>
      <c r="AT102" s="133">
        <v>1449.17</v>
      </c>
      <c r="AU102" s="109"/>
      <c r="AV102" s="132">
        <v>1545.1</v>
      </c>
      <c r="AW102" s="109"/>
      <c r="AX102" s="109">
        <v>1106.53</v>
      </c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/>
      <c r="BJ102" s="51"/>
    </row>
    <row r="103" spans="1:62" x14ac:dyDescent="0.25">
      <c r="A103" s="109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89">
        <v>1229.21</v>
      </c>
      <c r="Q103" s="79">
        <f t="shared" si="0"/>
        <v>1352.1310000000001</v>
      </c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31">
        <v>1892.68</v>
      </c>
      <c r="AE103" s="109"/>
      <c r="AF103" s="109"/>
      <c r="AG103" s="109"/>
      <c r="AH103" s="109"/>
      <c r="AI103" s="109"/>
      <c r="AJ103" s="109"/>
      <c r="AK103" s="109"/>
      <c r="AL103" s="112">
        <v>1712.1399999999999</v>
      </c>
      <c r="AM103" s="82">
        <f t="shared" si="1"/>
        <v>1883.354</v>
      </c>
      <c r="AN103" s="143">
        <v>1209.24</v>
      </c>
      <c r="AO103" s="83">
        <f t="shared" si="2"/>
        <v>1330.1640000000002</v>
      </c>
      <c r="AP103" s="109"/>
      <c r="AQ103" s="109"/>
      <c r="AR103" s="109"/>
      <c r="AS103" s="109"/>
      <c r="AT103" s="133">
        <v>1449.17</v>
      </c>
      <c r="AU103" s="109"/>
      <c r="AV103" s="132">
        <v>1545.1</v>
      </c>
      <c r="AW103" s="109"/>
      <c r="AX103" s="109">
        <v>1106.5899999999999</v>
      </c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/>
      <c r="BJ103" s="51"/>
    </row>
    <row r="104" spans="1:62" x14ac:dyDescent="0.25">
      <c r="A104" s="109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89">
        <v>1226.5</v>
      </c>
      <c r="Q104" s="79">
        <f t="shared" si="0"/>
        <v>1349.15</v>
      </c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31">
        <v>1946.26</v>
      </c>
      <c r="AE104" s="109"/>
      <c r="AF104" s="109"/>
      <c r="AG104" s="109"/>
      <c r="AH104" s="109"/>
      <c r="AI104" s="109"/>
      <c r="AJ104" s="109"/>
      <c r="AK104" s="109"/>
      <c r="AL104" s="112">
        <v>1765.1900000000003</v>
      </c>
      <c r="AM104" s="82">
        <f t="shared" si="1"/>
        <v>1941.7090000000005</v>
      </c>
      <c r="AN104" s="143">
        <v>1209.24</v>
      </c>
      <c r="AO104" s="83">
        <f t="shared" si="2"/>
        <v>1330.1640000000002</v>
      </c>
      <c r="AP104" s="109"/>
      <c r="AQ104" s="109"/>
      <c r="AR104" s="109"/>
      <c r="AS104" s="109"/>
      <c r="AT104" s="133">
        <v>1449.17</v>
      </c>
      <c r="AU104" s="109"/>
      <c r="AV104" s="132">
        <v>1545.1</v>
      </c>
      <c r="AW104" s="109"/>
      <c r="AX104" s="109">
        <v>1106.6600000000001</v>
      </c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/>
      <c r="BJ104" s="51"/>
    </row>
    <row r="105" spans="1:62" x14ac:dyDescent="0.25">
      <c r="A105" s="109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/>
    </row>
    <row r="106" spans="1:62" x14ac:dyDescent="0.25">
      <c r="A106" s="109"/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/>
    </row>
    <row r="107" spans="1:62" x14ac:dyDescent="0.25">
      <c r="A107" s="109"/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/>
    </row>
    <row r="108" spans="1:62" x14ac:dyDescent="0.25">
      <c r="A108" s="109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/>
    </row>
    <row r="109" spans="1:62" x14ac:dyDescent="0.25">
      <c r="A109" s="109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/>
    </row>
    <row r="110" spans="1:62" x14ac:dyDescent="0.25">
      <c r="A110" s="109"/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/>
    </row>
    <row r="111" spans="1:62" x14ac:dyDescent="0.25">
      <c r="A111" s="109"/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</row>
    <row r="112" spans="1:62" x14ac:dyDescent="0.25">
      <c r="A112" s="109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/>
    </row>
    <row r="113" spans="1:60" x14ac:dyDescent="0.25">
      <c r="A113" s="109"/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09"/>
      <c r="AW113" s="109"/>
      <c r="AX113" s="109"/>
      <c r="AY113" s="109"/>
      <c r="AZ113" s="109"/>
      <c r="BA113" s="109"/>
      <c r="BB113" s="109"/>
      <c r="BC113" s="109"/>
      <c r="BD113" s="109"/>
      <c r="BE113" s="109"/>
      <c r="BF113" s="109"/>
      <c r="BG113" s="109"/>
      <c r="BH113" s="109"/>
    </row>
    <row r="114" spans="1:60" x14ac:dyDescent="0.25">
      <c r="A114" s="109"/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09"/>
      <c r="BA114" s="109"/>
      <c r="BB114" s="109"/>
      <c r="BC114" s="109"/>
      <c r="BD114" s="109"/>
      <c r="BE114" s="109"/>
      <c r="BF114" s="109"/>
      <c r="BG114" s="109"/>
      <c r="BH114" s="109"/>
    </row>
    <row r="115" spans="1:60" x14ac:dyDescent="0.25">
      <c r="A115" s="109"/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109"/>
      <c r="BC115" s="109"/>
      <c r="BD115" s="109"/>
      <c r="BE115" s="109"/>
      <c r="BF115" s="109"/>
      <c r="BG115" s="109"/>
      <c r="BH115" s="109"/>
    </row>
    <row r="116" spans="1:60" x14ac:dyDescent="0.25">
      <c r="A116" s="109"/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09"/>
      <c r="BB116" s="109"/>
      <c r="BC116" s="109"/>
      <c r="BD116" s="109"/>
      <c r="BE116" s="109"/>
      <c r="BF116" s="109"/>
      <c r="BG116" s="109"/>
      <c r="BH116" s="109"/>
    </row>
    <row r="117" spans="1:60" x14ac:dyDescent="0.25">
      <c r="A117" s="109"/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109"/>
      <c r="AW117" s="109"/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</row>
    <row r="118" spans="1:60" x14ac:dyDescent="0.25">
      <c r="A118" s="109"/>
      <c r="B118" s="109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  <c r="BH118" s="109"/>
    </row>
    <row r="119" spans="1:60" x14ac:dyDescent="0.25">
      <c r="A119" s="109"/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09"/>
      <c r="BB119" s="109"/>
      <c r="BC119" s="109"/>
      <c r="BD119" s="109"/>
      <c r="BE119" s="109"/>
      <c r="BF119" s="109"/>
      <c r="BG119" s="109"/>
      <c r="BH119" s="109"/>
    </row>
    <row r="120" spans="1:60" x14ac:dyDescent="0.25">
      <c r="A120" s="109"/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  <c r="AM120" s="109"/>
      <c r="AN120" s="109"/>
      <c r="AO120" s="109"/>
      <c r="AP120" s="109"/>
      <c r="AQ120" s="109"/>
      <c r="AR120" s="109"/>
      <c r="AS120" s="109"/>
      <c r="AT120" s="109"/>
      <c r="AU120" s="109"/>
      <c r="AV120" s="109"/>
      <c r="AW120" s="109"/>
      <c r="AX120" s="109"/>
      <c r="AY120" s="109"/>
      <c r="AZ120" s="109"/>
      <c r="BA120" s="109"/>
      <c r="BB120" s="109"/>
      <c r="BC120" s="109"/>
      <c r="BD120" s="109"/>
      <c r="BE120" s="109"/>
      <c r="BF120" s="109"/>
      <c r="BG120" s="109"/>
      <c r="BH120" s="109"/>
    </row>
    <row r="121" spans="1:60" x14ac:dyDescent="0.25">
      <c r="A121" s="109"/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09"/>
      <c r="AT121" s="109"/>
      <c r="AU121" s="109"/>
      <c r="AV121" s="109"/>
      <c r="AW121" s="109"/>
      <c r="AX121" s="109"/>
      <c r="AY121" s="109"/>
      <c r="AZ121" s="109"/>
      <c r="BA121" s="109"/>
      <c r="BB121" s="109"/>
      <c r="BC121" s="109"/>
      <c r="BD121" s="109"/>
      <c r="BE121" s="109"/>
      <c r="BF121" s="109"/>
      <c r="BG121" s="109"/>
      <c r="BH121" s="109"/>
    </row>
    <row r="122" spans="1:60" x14ac:dyDescent="0.25">
      <c r="A122" s="109"/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</row>
    <row r="123" spans="1:60" x14ac:dyDescent="0.25">
      <c r="A123" s="109"/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/>
      <c r="AY123" s="109"/>
      <c r="AZ123" s="109"/>
      <c r="BA123" s="109"/>
      <c r="BB123" s="109"/>
      <c r="BC123" s="109"/>
      <c r="BD123" s="109"/>
      <c r="BE123" s="109"/>
      <c r="BF123" s="109"/>
      <c r="BG123" s="109"/>
      <c r="BH123" s="109"/>
    </row>
    <row r="124" spans="1:60" x14ac:dyDescent="0.25">
      <c r="A124" s="109"/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09"/>
      <c r="BB124" s="109"/>
      <c r="BC124" s="109"/>
      <c r="BD124" s="109"/>
      <c r="BE124" s="109"/>
      <c r="BF124" s="109"/>
      <c r="BG124" s="109"/>
      <c r="BH124" s="109"/>
    </row>
    <row r="125" spans="1:60" x14ac:dyDescent="0.25">
      <c r="A125" s="109"/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  <c r="BH125" s="109"/>
    </row>
    <row r="126" spans="1:60" x14ac:dyDescent="0.25">
      <c r="A126" s="109"/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/>
      <c r="AY126" s="109"/>
      <c r="AZ126" s="109"/>
      <c r="BA126" s="109"/>
      <c r="BB126" s="109"/>
      <c r="BC126" s="109"/>
      <c r="BD126" s="109"/>
      <c r="BE126" s="109"/>
      <c r="BF126" s="109"/>
      <c r="BG126" s="109"/>
      <c r="BH126" s="109"/>
    </row>
    <row r="127" spans="1:60" x14ac:dyDescent="0.25">
      <c r="A127" s="109"/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  <c r="AU127" s="109"/>
      <c r="AV127" s="109"/>
      <c r="AW127" s="109"/>
      <c r="AX127" s="109"/>
      <c r="AY127" s="109"/>
      <c r="AZ127" s="109"/>
      <c r="BA127" s="109"/>
      <c r="BB127" s="109"/>
      <c r="BC127" s="109"/>
      <c r="BD127" s="109"/>
      <c r="BE127" s="109"/>
      <c r="BF127" s="109"/>
      <c r="BG127" s="109"/>
      <c r="BH127" s="109"/>
    </row>
    <row r="128" spans="1:60" x14ac:dyDescent="0.25">
      <c r="A128" s="109"/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</row>
    <row r="129" spans="1:60" x14ac:dyDescent="0.25">
      <c r="A129" s="109"/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  <c r="AU129" s="109"/>
      <c r="AV129" s="109"/>
      <c r="AW129" s="109"/>
      <c r="AX129" s="109"/>
      <c r="AY129" s="109"/>
      <c r="AZ129" s="109"/>
      <c r="BA129" s="109"/>
      <c r="BB129" s="109"/>
      <c r="BC129" s="109"/>
      <c r="BD129" s="109"/>
      <c r="BE129" s="109"/>
      <c r="BF129" s="109"/>
      <c r="BG129" s="109"/>
      <c r="BH129" s="109"/>
    </row>
    <row r="130" spans="1:60" x14ac:dyDescent="0.25">
      <c r="A130" s="109"/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  <c r="BD130" s="109"/>
      <c r="BE130" s="109"/>
      <c r="BF130" s="109"/>
      <c r="BG130" s="109"/>
      <c r="BH130" s="109"/>
    </row>
    <row r="131" spans="1:60" x14ac:dyDescent="0.25">
      <c r="A131" s="109"/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09"/>
      <c r="AU131" s="109"/>
      <c r="AV131" s="109"/>
      <c r="AW131" s="109"/>
      <c r="AX131" s="109"/>
      <c r="AY131" s="109"/>
      <c r="AZ131" s="109"/>
      <c r="BA131" s="109"/>
      <c r="BB131" s="109"/>
      <c r="BC131" s="109"/>
      <c r="BD131" s="109"/>
      <c r="BE131" s="109"/>
      <c r="BF131" s="109"/>
      <c r="BG131" s="109"/>
      <c r="BH131" s="109"/>
    </row>
    <row r="132" spans="1:60" x14ac:dyDescent="0.25">
      <c r="A132" s="109"/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109"/>
      <c r="AS132" s="109"/>
      <c r="AT132" s="109"/>
      <c r="AU132" s="109"/>
      <c r="AV132" s="109"/>
      <c r="AW132" s="109"/>
      <c r="AX132" s="109"/>
      <c r="AY132" s="109"/>
      <c r="AZ132" s="109"/>
      <c r="BA132" s="109"/>
      <c r="BB132" s="109"/>
      <c r="BC132" s="109"/>
      <c r="BD132" s="109"/>
      <c r="BE132" s="109"/>
      <c r="BF132" s="109"/>
      <c r="BG132" s="109"/>
      <c r="BH132" s="109"/>
    </row>
    <row r="133" spans="1:60" x14ac:dyDescent="0.25">
      <c r="A133" s="109"/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/>
      <c r="AY133" s="109"/>
      <c r="AZ133" s="109"/>
      <c r="BA133" s="109"/>
      <c r="BB133" s="109"/>
      <c r="BC133" s="109"/>
      <c r="BD133" s="109"/>
      <c r="BE133" s="109"/>
      <c r="BF133" s="109"/>
      <c r="BG133" s="109"/>
      <c r="BH133" s="109"/>
    </row>
    <row r="134" spans="1:60" x14ac:dyDescent="0.25">
      <c r="A134" s="109"/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109"/>
      <c r="AS134" s="109"/>
      <c r="AT134" s="109"/>
      <c r="AU134" s="109"/>
      <c r="AV134" s="109"/>
      <c r="AW134" s="109"/>
      <c r="AX134" s="109"/>
      <c r="AY134" s="109"/>
      <c r="AZ134" s="109"/>
      <c r="BA134" s="109"/>
      <c r="BB134" s="109"/>
      <c r="BC134" s="109"/>
      <c r="BD134" s="109"/>
      <c r="BE134" s="109"/>
      <c r="BF134" s="109"/>
      <c r="BG134" s="109"/>
      <c r="BH134" s="109"/>
    </row>
    <row r="135" spans="1:60" x14ac:dyDescent="0.25">
      <c r="A135" s="109"/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/>
      <c r="AY135" s="109"/>
      <c r="AZ135" s="109"/>
      <c r="BA135" s="109"/>
      <c r="BB135" s="109"/>
      <c r="BC135" s="109"/>
      <c r="BD135" s="109"/>
      <c r="BE135" s="109"/>
      <c r="BF135" s="109"/>
      <c r="BG135" s="109"/>
      <c r="BH135" s="109"/>
    </row>
    <row r="136" spans="1:60" x14ac:dyDescent="0.25">
      <c r="A136" s="109"/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109"/>
      <c r="AS136" s="109"/>
      <c r="AT136" s="109"/>
      <c r="AU136" s="109"/>
      <c r="AV136" s="109"/>
      <c r="AW136" s="109"/>
      <c r="AX136" s="109"/>
      <c r="AY136" s="109"/>
      <c r="AZ136" s="109"/>
      <c r="BA136" s="109"/>
      <c r="BB136" s="109"/>
      <c r="BC136" s="109"/>
      <c r="BD136" s="109"/>
      <c r="BE136" s="109"/>
      <c r="BF136" s="109"/>
      <c r="BG136" s="109"/>
      <c r="BH136" s="109"/>
    </row>
    <row r="137" spans="1:60" x14ac:dyDescent="0.25">
      <c r="A137" s="109"/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109"/>
      <c r="AS137" s="109"/>
      <c r="AT137" s="109"/>
      <c r="AU137" s="109"/>
      <c r="AV137" s="109"/>
      <c r="AW137" s="109"/>
      <c r="AX137" s="109"/>
      <c r="AY137" s="109"/>
      <c r="AZ137" s="109"/>
      <c r="BA137" s="109"/>
      <c r="BB137" s="109"/>
      <c r="BC137" s="109"/>
      <c r="BD137" s="109"/>
      <c r="BE137" s="109"/>
      <c r="BF137" s="109"/>
      <c r="BG137" s="109"/>
      <c r="BH137" s="109"/>
    </row>
    <row r="138" spans="1:60" x14ac:dyDescent="0.25">
      <c r="A138" s="109"/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109"/>
      <c r="AS138" s="109"/>
      <c r="AT138" s="109"/>
      <c r="AU138" s="109"/>
      <c r="AV138" s="109"/>
      <c r="AW138" s="109"/>
      <c r="AX138" s="109"/>
      <c r="AY138" s="109"/>
      <c r="AZ138" s="109"/>
      <c r="BA138" s="109"/>
      <c r="BB138" s="109"/>
      <c r="BC138" s="109"/>
      <c r="BD138" s="109"/>
      <c r="BE138" s="109"/>
      <c r="BF138" s="109"/>
      <c r="BG138" s="109"/>
      <c r="BH138" s="109"/>
    </row>
    <row r="139" spans="1:60" x14ac:dyDescent="0.25">
      <c r="A139" s="109"/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</row>
    <row r="140" spans="1:60" x14ac:dyDescent="0.25">
      <c r="A140" s="109"/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109"/>
      <c r="AS140" s="109"/>
      <c r="AT140" s="109"/>
      <c r="AU140" s="109"/>
      <c r="AV140" s="109"/>
      <c r="AW140" s="109"/>
      <c r="AX140" s="109"/>
      <c r="AY140" s="109"/>
      <c r="AZ140" s="109"/>
      <c r="BA140" s="109"/>
      <c r="BB140" s="109"/>
      <c r="BC140" s="109"/>
      <c r="BD140" s="109"/>
      <c r="BE140" s="109"/>
      <c r="BF140" s="109"/>
      <c r="BG140" s="109"/>
      <c r="BH140" s="109"/>
    </row>
    <row r="141" spans="1:60" x14ac:dyDescent="0.25">
      <c r="A141" s="109"/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109"/>
      <c r="AS141" s="109"/>
      <c r="AT141" s="109"/>
      <c r="AU141" s="109"/>
      <c r="AV141" s="109"/>
      <c r="AW141" s="109"/>
      <c r="AX141" s="109"/>
      <c r="AY141" s="109"/>
      <c r="AZ141" s="109"/>
      <c r="BA141" s="109"/>
      <c r="BB141" s="109"/>
      <c r="BC141" s="109"/>
      <c r="BD141" s="109"/>
      <c r="BE141" s="109"/>
      <c r="BF141" s="109"/>
      <c r="BG141" s="109"/>
      <c r="BH141" s="109"/>
    </row>
    <row r="142" spans="1:60" x14ac:dyDescent="0.25">
      <c r="A142" s="109"/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  <c r="AM142" s="109"/>
      <c r="AN142" s="109"/>
      <c r="AO142" s="109"/>
      <c r="AP142" s="109"/>
      <c r="AQ142" s="109"/>
      <c r="AR142" s="109"/>
      <c r="AS142" s="109"/>
      <c r="AT142" s="109"/>
      <c r="AU142" s="109"/>
      <c r="AV142" s="109"/>
      <c r="AW142" s="109"/>
      <c r="AX142" s="109"/>
      <c r="AY142" s="109"/>
      <c r="AZ142" s="109"/>
      <c r="BA142" s="109"/>
      <c r="BB142" s="109"/>
      <c r="BC142" s="109"/>
      <c r="BD142" s="109"/>
      <c r="BE142" s="109"/>
      <c r="BF142" s="109"/>
      <c r="BG142" s="109"/>
      <c r="BH142" s="109"/>
    </row>
    <row r="143" spans="1:60" x14ac:dyDescent="0.25">
      <c r="A143" s="109"/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Q143" s="109"/>
      <c r="AR143" s="109"/>
      <c r="AS143" s="109"/>
      <c r="AT143" s="109"/>
      <c r="AU143" s="109"/>
      <c r="AV143" s="109"/>
      <c r="AW143" s="109"/>
      <c r="AX143" s="109"/>
      <c r="AY143" s="109"/>
      <c r="AZ143" s="109"/>
      <c r="BA143" s="109"/>
      <c r="BB143" s="109"/>
      <c r="BC143" s="109"/>
      <c r="BD143" s="109"/>
      <c r="BE143" s="109"/>
      <c r="BF143" s="109"/>
      <c r="BG143" s="109"/>
      <c r="BH143" s="109"/>
    </row>
    <row r="144" spans="1:60" x14ac:dyDescent="0.25">
      <c r="A144" s="109"/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  <c r="AM144" s="109"/>
      <c r="AN144" s="109"/>
      <c r="AO144" s="109"/>
      <c r="AP144" s="109"/>
      <c r="AQ144" s="109"/>
      <c r="AR144" s="109"/>
      <c r="AS144" s="109"/>
      <c r="AT144" s="109"/>
      <c r="AU144" s="109"/>
      <c r="AV144" s="109"/>
      <c r="AW144" s="109"/>
      <c r="AX144" s="109"/>
      <c r="AY144" s="109"/>
      <c r="AZ144" s="109"/>
      <c r="BA144" s="109"/>
      <c r="BB144" s="109"/>
      <c r="BC144" s="109"/>
      <c r="BD144" s="109"/>
      <c r="BE144" s="109"/>
      <c r="BF144" s="109"/>
      <c r="BG144" s="109"/>
      <c r="BH144" s="109"/>
    </row>
    <row r="145" spans="1:60" x14ac:dyDescent="0.25">
      <c r="A145" s="109"/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09"/>
      <c r="AT145" s="109"/>
      <c r="AU145" s="109"/>
      <c r="AV145" s="109"/>
      <c r="AW145" s="109"/>
      <c r="AX145" s="109"/>
      <c r="AY145" s="109"/>
      <c r="AZ145" s="109"/>
      <c r="BA145" s="109"/>
      <c r="BB145" s="109"/>
      <c r="BC145" s="109"/>
      <c r="BD145" s="109"/>
      <c r="BE145" s="109"/>
      <c r="BF145" s="109"/>
      <c r="BG145" s="109"/>
      <c r="BH145" s="109"/>
    </row>
    <row r="146" spans="1:60" x14ac:dyDescent="0.25">
      <c r="A146" s="109"/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  <c r="AM146" s="109"/>
      <c r="AN146" s="109"/>
      <c r="AO146" s="109"/>
      <c r="AP146" s="109"/>
      <c r="AQ146" s="109"/>
      <c r="AR146" s="109"/>
      <c r="AS146" s="109"/>
      <c r="AT146" s="109"/>
      <c r="AU146" s="109"/>
      <c r="AV146" s="109"/>
      <c r="AW146" s="109"/>
      <c r="AX146" s="109"/>
      <c r="AY146" s="109"/>
      <c r="AZ146" s="109"/>
      <c r="BA146" s="109"/>
      <c r="BB146" s="109"/>
      <c r="BC146" s="109"/>
      <c r="BD146" s="109"/>
      <c r="BE146" s="109"/>
      <c r="BF146" s="109"/>
      <c r="BG146" s="109"/>
      <c r="BH146" s="109"/>
    </row>
    <row r="147" spans="1:60" x14ac:dyDescent="0.25">
      <c r="A147" s="109"/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  <c r="AM147" s="109"/>
      <c r="AN147" s="109"/>
      <c r="AO147" s="109"/>
      <c r="AP147" s="109"/>
      <c r="AQ147" s="109"/>
      <c r="AR147" s="109"/>
      <c r="AS147" s="109"/>
      <c r="AT147" s="109"/>
      <c r="AU147" s="109"/>
      <c r="AV147" s="109"/>
      <c r="AW147" s="109"/>
      <c r="AX147" s="109"/>
      <c r="AY147" s="109"/>
      <c r="AZ147" s="109"/>
      <c r="BA147" s="109"/>
      <c r="BB147" s="109"/>
      <c r="BC147" s="109"/>
      <c r="BD147" s="109"/>
      <c r="BE147" s="109"/>
      <c r="BF147" s="109"/>
      <c r="BG147" s="109"/>
      <c r="BH147" s="109"/>
    </row>
    <row r="148" spans="1:60" x14ac:dyDescent="0.25">
      <c r="A148" s="109"/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  <c r="AM148" s="109"/>
      <c r="AN148" s="109"/>
      <c r="AO148" s="109"/>
      <c r="AP148" s="109"/>
      <c r="AQ148" s="109"/>
      <c r="AR148" s="109"/>
      <c r="AS148" s="109"/>
      <c r="AT148" s="109"/>
      <c r="AU148" s="109"/>
      <c r="AV148" s="109"/>
      <c r="AW148" s="109"/>
      <c r="AX148" s="109"/>
      <c r="AY148" s="109"/>
      <c r="AZ148" s="109"/>
      <c r="BA148" s="109"/>
      <c r="BB148" s="109"/>
      <c r="BC148" s="109"/>
      <c r="BD148" s="109"/>
      <c r="BE148" s="109"/>
      <c r="BF148" s="109"/>
      <c r="BG148" s="109"/>
      <c r="BH148" s="109"/>
    </row>
    <row r="149" spans="1:60" x14ac:dyDescent="0.25">
      <c r="A149" s="109"/>
      <c r="B149" s="109"/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  <c r="AM149" s="109"/>
      <c r="AN149" s="109"/>
      <c r="AO149" s="109"/>
      <c r="AP149" s="109"/>
      <c r="AQ149" s="109"/>
      <c r="AR149" s="109"/>
      <c r="AS149" s="109"/>
      <c r="AT149" s="109"/>
      <c r="AU149" s="109"/>
      <c r="AV149" s="109"/>
      <c r="AW149" s="109"/>
      <c r="AX149" s="109"/>
      <c r="AY149" s="109"/>
      <c r="AZ149" s="109"/>
      <c r="BA149" s="109"/>
      <c r="BB149" s="109"/>
      <c r="BC149" s="109"/>
      <c r="BD149" s="109"/>
      <c r="BE149" s="109"/>
      <c r="BF149" s="109"/>
      <c r="BG149" s="109"/>
      <c r="BH149" s="109"/>
    </row>
    <row r="150" spans="1:60" x14ac:dyDescent="0.25">
      <c r="A150" s="109"/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  <c r="AM150" s="109"/>
      <c r="AN150" s="109"/>
      <c r="AO150" s="109"/>
      <c r="AP150" s="109"/>
      <c r="AQ150" s="109"/>
      <c r="AR150" s="109"/>
      <c r="AS150" s="109"/>
      <c r="AT150" s="109"/>
      <c r="AU150" s="109"/>
      <c r="AV150" s="109"/>
      <c r="AW150" s="109"/>
      <c r="AX150" s="109"/>
      <c r="AY150" s="109"/>
      <c r="AZ150" s="109"/>
      <c r="BA150" s="109"/>
      <c r="BB150" s="109"/>
      <c r="BC150" s="109"/>
      <c r="BD150" s="109"/>
      <c r="BE150" s="109"/>
      <c r="BF150" s="109"/>
      <c r="BG150" s="109"/>
      <c r="BH150" s="109"/>
    </row>
    <row r="151" spans="1:60" x14ac:dyDescent="0.25">
      <c r="A151" s="109"/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109"/>
      <c r="AS151" s="109"/>
      <c r="AT151" s="109"/>
      <c r="AU151" s="109"/>
      <c r="AV151" s="109"/>
      <c r="AW151" s="109"/>
      <c r="AX151" s="109"/>
      <c r="AY151" s="109"/>
      <c r="AZ151" s="109"/>
      <c r="BA151" s="109"/>
      <c r="BB151" s="109"/>
      <c r="BC151" s="109"/>
      <c r="BD151" s="109"/>
      <c r="BE151" s="109"/>
      <c r="BF151" s="109"/>
      <c r="BG151" s="109"/>
      <c r="BH151" s="109"/>
    </row>
    <row r="152" spans="1:60" x14ac:dyDescent="0.25">
      <c r="A152" s="109"/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  <c r="AM152" s="109"/>
      <c r="AN152" s="109"/>
      <c r="AO152" s="109"/>
      <c r="AP152" s="109"/>
      <c r="AQ152" s="109"/>
      <c r="AR152" s="109"/>
      <c r="AS152" s="109"/>
      <c r="AT152" s="109"/>
      <c r="AU152" s="109"/>
      <c r="AV152" s="109"/>
      <c r="AW152" s="109"/>
      <c r="AX152" s="109"/>
      <c r="AY152" s="109"/>
      <c r="AZ152" s="109"/>
      <c r="BA152" s="109"/>
      <c r="BB152" s="109"/>
      <c r="BC152" s="109"/>
      <c r="BD152" s="109"/>
      <c r="BE152" s="109"/>
      <c r="BF152" s="109"/>
      <c r="BG152" s="109"/>
      <c r="BH152" s="109"/>
    </row>
    <row r="153" spans="1:60" x14ac:dyDescent="0.25">
      <c r="A153" s="109"/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  <c r="AM153" s="109"/>
      <c r="AN153" s="109"/>
      <c r="AO153" s="109"/>
      <c r="AP153" s="109"/>
      <c r="AQ153" s="109"/>
      <c r="AR153" s="109"/>
      <c r="AS153" s="109"/>
      <c r="AT153" s="109"/>
      <c r="AU153" s="109"/>
      <c r="AV153" s="109"/>
      <c r="AW153" s="109"/>
      <c r="AX153" s="109"/>
      <c r="AY153" s="109"/>
      <c r="AZ153" s="109"/>
      <c r="BA153" s="109"/>
      <c r="BB153" s="109"/>
      <c r="BC153" s="109"/>
      <c r="BD153" s="109"/>
      <c r="BE153" s="109"/>
      <c r="BF153" s="109"/>
      <c r="BG153" s="109"/>
      <c r="BH153" s="109"/>
    </row>
    <row r="154" spans="1:60" x14ac:dyDescent="0.25">
      <c r="A154" s="109"/>
      <c r="B154" s="109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  <c r="AM154" s="109"/>
      <c r="AN154" s="109"/>
      <c r="AO154" s="109"/>
      <c r="AP154" s="109"/>
      <c r="AQ154" s="109"/>
      <c r="AR154" s="109"/>
      <c r="AS154" s="109"/>
      <c r="AT154" s="109"/>
      <c r="AU154" s="109"/>
      <c r="AV154" s="109"/>
      <c r="AW154" s="109"/>
      <c r="AX154" s="109"/>
      <c r="AY154" s="109"/>
      <c r="AZ154" s="109"/>
      <c r="BA154" s="109"/>
      <c r="BB154" s="109"/>
      <c r="BC154" s="109"/>
      <c r="BD154" s="109"/>
      <c r="BE154" s="109"/>
      <c r="BF154" s="109"/>
      <c r="BG154" s="109"/>
      <c r="BH154" s="109"/>
    </row>
    <row r="155" spans="1:60" x14ac:dyDescent="0.25">
      <c r="A155" s="109"/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09"/>
      <c r="AR155" s="109"/>
      <c r="AS155" s="109"/>
      <c r="AT155" s="109"/>
      <c r="AU155" s="109"/>
      <c r="AV155" s="109"/>
      <c r="AW155" s="109"/>
      <c r="AX155" s="109"/>
      <c r="AY155" s="109"/>
      <c r="AZ155" s="109"/>
      <c r="BA155" s="109"/>
      <c r="BB155" s="109"/>
      <c r="BC155" s="109"/>
      <c r="BD155" s="109"/>
      <c r="BE155" s="109"/>
      <c r="BF155" s="109"/>
      <c r="BG155" s="109"/>
      <c r="BH155" s="109"/>
    </row>
    <row r="156" spans="1:60" x14ac:dyDescent="0.25">
      <c r="A156" s="109"/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  <c r="AM156" s="109"/>
      <c r="AN156" s="109"/>
      <c r="AO156" s="109"/>
      <c r="AP156" s="109"/>
      <c r="AQ156" s="109"/>
      <c r="AR156" s="109"/>
      <c r="AS156" s="109"/>
      <c r="AT156" s="109"/>
      <c r="AU156" s="109"/>
      <c r="AV156" s="109"/>
      <c r="AW156" s="109"/>
      <c r="AX156" s="109"/>
      <c r="AY156" s="109"/>
      <c r="AZ156" s="109"/>
      <c r="BA156" s="109"/>
      <c r="BB156" s="109"/>
      <c r="BC156" s="109"/>
      <c r="BD156" s="109"/>
      <c r="BE156" s="109"/>
      <c r="BF156" s="109"/>
      <c r="BG156" s="109"/>
      <c r="BH156" s="109"/>
    </row>
    <row r="157" spans="1:60" x14ac:dyDescent="0.25">
      <c r="A157" s="109"/>
      <c r="B157" s="109"/>
      <c r="C157" s="10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  <c r="AM157" s="109"/>
      <c r="AN157" s="109"/>
      <c r="AO157" s="109"/>
      <c r="AP157" s="109"/>
      <c r="AQ157" s="109"/>
      <c r="AR157" s="109"/>
      <c r="AS157" s="109"/>
      <c r="AT157" s="109"/>
      <c r="AU157" s="109"/>
      <c r="AV157" s="109"/>
      <c r="AW157" s="109"/>
      <c r="AX157" s="109"/>
      <c r="AY157" s="109"/>
      <c r="AZ157" s="109"/>
      <c r="BA157" s="109"/>
      <c r="BB157" s="109"/>
      <c r="BC157" s="109"/>
      <c r="BD157" s="109"/>
      <c r="BE157" s="109"/>
      <c r="BF157" s="109"/>
      <c r="BG157" s="109"/>
      <c r="BH157" s="109"/>
    </row>
    <row r="158" spans="1:60" x14ac:dyDescent="0.25">
      <c r="A158" s="109"/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/>
      <c r="AY158" s="109"/>
      <c r="AZ158" s="109"/>
      <c r="BA158" s="109"/>
      <c r="BB158" s="109"/>
      <c r="BC158" s="109"/>
      <c r="BD158" s="109"/>
      <c r="BE158" s="109"/>
      <c r="BF158" s="109"/>
      <c r="BG158" s="109"/>
      <c r="BH158" s="109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08"/>
  <sheetViews>
    <sheetView zoomScale="90" zoomScaleNormal="90" workbookViewId="0">
      <pane xSplit="1" topLeftCell="B1" activePane="topRight" state="frozen"/>
      <selection pane="topRight" activeCell="BN12" sqref="BN12"/>
    </sheetView>
  </sheetViews>
  <sheetFormatPr baseColWidth="10" defaultRowHeight="15" x14ac:dyDescent="0.25"/>
  <cols>
    <col min="7" max="7" width="15.140625" customWidth="1"/>
    <col min="50" max="50" width="11.42578125" style="156"/>
    <col min="67" max="67" width="22.5703125" customWidth="1"/>
    <col min="71" max="71" width="17.140625" customWidth="1"/>
  </cols>
  <sheetData>
    <row r="1" spans="1:87" ht="63" customHeight="1" x14ac:dyDescent="0.35">
      <c r="B1" s="183" t="s">
        <v>203</v>
      </c>
      <c r="C1" s="183"/>
      <c r="G1" s="181" t="s">
        <v>141</v>
      </c>
      <c r="H1" s="182"/>
      <c r="L1" s="146" t="s">
        <v>168</v>
      </c>
      <c r="M1" s="147"/>
      <c r="O1" s="145" t="s">
        <v>143</v>
      </c>
      <c r="R1" s="181" t="s">
        <v>207</v>
      </c>
      <c r="S1" s="182"/>
      <c r="T1" s="182"/>
      <c r="X1" s="181" t="s">
        <v>144</v>
      </c>
      <c r="Y1" s="182"/>
      <c r="Z1" s="182"/>
      <c r="AC1" s="146" t="s">
        <v>180</v>
      </c>
      <c r="AF1" s="145" t="s">
        <v>139</v>
      </c>
      <c r="AI1" s="181" t="s">
        <v>107</v>
      </c>
      <c r="AJ1" s="182"/>
      <c r="AL1" s="181" t="s">
        <v>209</v>
      </c>
      <c r="AM1" s="182"/>
      <c r="AO1" s="181" t="s">
        <v>112</v>
      </c>
      <c r="AP1" s="182"/>
      <c r="AR1" s="181" t="s">
        <v>189</v>
      </c>
      <c r="AS1" s="184"/>
      <c r="AT1" s="184"/>
      <c r="AU1" s="184"/>
      <c r="AV1" s="184"/>
      <c r="AW1" s="184"/>
      <c r="AX1" s="182"/>
      <c r="BA1" s="181" t="s">
        <v>120</v>
      </c>
      <c r="BB1" s="184"/>
      <c r="BC1" s="184"/>
      <c r="BD1" s="184"/>
      <c r="BE1" s="182"/>
      <c r="BH1" s="181" t="s">
        <v>152</v>
      </c>
      <c r="BI1" s="182"/>
      <c r="BJ1" s="182"/>
      <c r="BK1" s="182"/>
      <c r="BL1" s="182"/>
      <c r="BO1" s="72"/>
      <c r="BS1" s="72"/>
      <c r="BX1" s="72"/>
      <c r="CG1" t="s">
        <v>57</v>
      </c>
    </row>
    <row r="2" spans="1:87" ht="20.25" customHeight="1" x14ac:dyDescent="0.25">
      <c r="B2" s="43" t="s">
        <v>201</v>
      </c>
      <c r="C2" s="43" t="s">
        <v>202</v>
      </c>
      <c r="D2" s="43" t="s">
        <v>50</v>
      </c>
      <c r="E2" s="43" t="s">
        <v>51</v>
      </c>
      <c r="G2" s="43" t="s">
        <v>142</v>
      </c>
      <c r="H2" s="43" t="s">
        <v>61</v>
      </c>
      <c r="I2" s="43" t="s">
        <v>50</v>
      </c>
      <c r="J2" s="43" t="s">
        <v>51</v>
      </c>
      <c r="L2" s="43" t="s">
        <v>214</v>
      </c>
      <c r="M2" s="43" t="s">
        <v>51</v>
      </c>
      <c r="O2" s="43" t="s">
        <v>158</v>
      </c>
      <c r="P2" s="43" t="s">
        <v>51</v>
      </c>
      <c r="R2" s="43" t="s">
        <v>204</v>
      </c>
      <c r="S2" s="43" t="s">
        <v>205</v>
      </c>
      <c r="T2" s="43" t="s">
        <v>206</v>
      </c>
      <c r="U2" s="43" t="s">
        <v>50</v>
      </c>
      <c r="V2" s="43" t="s">
        <v>52</v>
      </c>
      <c r="X2" s="43" t="s">
        <v>145</v>
      </c>
      <c r="Y2" s="43" t="s">
        <v>146</v>
      </c>
      <c r="Z2" s="43" t="s">
        <v>50</v>
      </c>
      <c r="AA2" s="43" t="s">
        <v>51</v>
      </c>
      <c r="AC2" s="43" t="s">
        <v>208</v>
      </c>
      <c r="AD2" s="43" t="s">
        <v>51</v>
      </c>
      <c r="AF2" s="43" t="s">
        <v>147</v>
      </c>
      <c r="AG2" s="43" t="s">
        <v>51</v>
      </c>
      <c r="AH2" s="43"/>
      <c r="AI2" s="43" t="s">
        <v>148</v>
      </c>
      <c r="AJ2" s="43" t="s">
        <v>51</v>
      </c>
      <c r="AK2" s="43"/>
      <c r="AL2" s="43" t="s">
        <v>210</v>
      </c>
      <c r="AM2" s="43" t="s">
        <v>51</v>
      </c>
      <c r="AN2" s="43"/>
      <c r="AO2" s="43" t="s">
        <v>149</v>
      </c>
      <c r="AP2" s="43" t="s">
        <v>51</v>
      </c>
      <c r="AQ2" s="43"/>
      <c r="AR2" s="43" t="s">
        <v>211</v>
      </c>
      <c r="AS2" s="43" t="s">
        <v>64</v>
      </c>
      <c r="AT2" s="43" t="s">
        <v>212</v>
      </c>
      <c r="AU2" s="43" t="s">
        <v>213</v>
      </c>
      <c r="AV2" s="43" t="s">
        <v>50</v>
      </c>
      <c r="AW2" s="43" t="s">
        <v>52</v>
      </c>
      <c r="AX2" s="153" t="s">
        <v>215</v>
      </c>
      <c r="AY2" s="43" t="s">
        <v>225</v>
      </c>
      <c r="AZ2" s="43"/>
      <c r="BA2" s="43" t="s">
        <v>150</v>
      </c>
      <c r="BB2" s="43" t="s">
        <v>64</v>
      </c>
      <c r="BC2" s="43" t="s">
        <v>151</v>
      </c>
      <c r="BD2" s="43" t="s">
        <v>50</v>
      </c>
      <c r="BE2" s="43" t="s">
        <v>51</v>
      </c>
      <c r="BF2" s="43"/>
      <c r="BG2" s="43"/>
      <c r="BH2" s="43" t="s">
        <v>153</v>
      </c>
      <c r="BI2" s="43" t="s">
        <v>154</v>
      </c>
      <c r="BJ2" s="43" t="s">
        <v>155</v>
      </c>
      <c r="BK2" s="43" t="s">
        <v>50</v>
      </c>
      <c r="BL2" s="43" t="s">
        <v>52</v>
      </c>
      <c r="BS2" t="s">
        <v>54</v>
      </c>
      <c r="BT2" t="s">
        <v>62</v>
      </c>
      <c r="BX2" t="s">
        <v>54</v>
      </c>
      <c r="BY2" t="s">
        <v>61</v>
      </c>
      <c r="CC2" t="s">
        <v>55</v>
      </c>
      <c r="CD2" t="s">
        <v>56</v>
      </c>
      <c r="CG2" t="s">
        <v>58</v>
      </c>
      <c r="CH2" t="s">
        <v>59</v>
      </c>
    </row>
    <row r="3" spans="1:87" x14ac:dyDescent="0.25">
      <c r="A3" s="44" t="s">
        <v>49</v>
      </c>
      <c r="B3" s="157" t="s">
        <v>222</v>
      </c>
      <c r="C3" s="157" t="s">
        <v>222</v>
      </c>
      <c r="D3" s="44"/>
      <c r="E3" s="44"/>
      <c r="F3" s="44"/>
      <c r="G3" s="157" t="s">
        <v>222</v>
      </c>
      <c r="H3" s="157" t="s">
        <v>222</v>
      </c>
      <c r="J3" s="42"/>
      <c r="L3" s="157" t="s">
        <v>222</v>
      </c>
      <c r="O3" s="176" t="s">
        <v>239</v>
      </c>
      <c r="R3" s="157" t="s">
        <v>222</v>
      </c>
      <c r="S3" s="176" t="s">
        <v>239</v>
      </c>
      <c r="T3" s="157" t="s">
        <v>222</v>
      </c>
      <c r="X3" s="158" t="s">
        <v>222</v>
      </c>
      <c r="Y3" s="176" t="s">
        <v>239</v>
      </c>
      <c r="AC3" s="176" t="s">
        <v>239</v>
      </c>
      <c r="AF3" s="176" t="s">
        <v>239</v>
      </c>
      <c r="AI3" s="177" t="s">
        <v>239</v>
      </c>
      <c r="AL3" s="158" t="s">
        <v>222</v>
      </c>
      <c r="AO3" s="158" t="s">
        <v>222</v>
      </c>
      <c r="AR3" s="44" t="s">
        <v>241</v>
      </c>
      <c r="AS3" s="44" t="s">
        <v>47</v>
      </c>
      <c r="AT3" s="151" t="s">
        <v>47</v>
      </c>
      <c r="AU3" s="151" t="s">
        <v>47</v>
      </c>
      <c r="AV3" s="151"/>
      <c r="AW3" s="151"/>
      <c r="AX3" s="154" t="s">
        <v>47</v>
      </c>
      <c r="BA3" s="44" t="s">
        <v>241</v>
      </c>
      <c r="BB3" s="44" t="s">
        <v>47</v>
      </c>
      <c r="BC3" s="44" t="s">
        <v>47</v>
      </c>
      <c r="BD3" s="148"/>
      <c r="BH3" s="176" t="s">
        <v>239</v>
      </c>
      <c r="BI3" s="176" t="s">
        <v>239</v>
      </c>
      <c r="BJ3" s="176" t="s">
        <v>239</v>
      </c>
      <c r="BO3" s="47" t="s">
        <v>47</v>
      </c>
      <c r="BR3" t="s">
        <v>60</v>
      </c>
      <c r="BS3" s="44" t="s">
        <v>47</v>
      </c>
      <c r="BT3" s="47" t="s">
        <v>47</v>
      </c>
      <c r="BU3" t="s">
        <v>53</v>
      </c>
      <c r="BV3" t="s">
        <v>51</v>
      </c>
      <c r="BX3" s="44" t="s">
        <v>47</v>
      </c>
      <c r="BY3" s="47" t="s">
        <v>47</v>
      </c>
      <c r="CC3" s="47" t="s">
        <v>47</v>
      </c>
      <c r="CD3" s="47" t="s">
        <v>47</v>
      </c>
      <c r="CG3" s="47" t="s">
        <v>47</v>
      </c>
      <c r="CH3" s="47" t="s">
        <v>47</v>
      </c>
    </row>
    <row r="4" spans="1:87" x14ac:dyDescent="0.25">
      <c r="A4" s="45">
        <v>0</v>
      </c>
      <c r="B4" s="46">
        <v>132.76</v>
      </c>
      <c r="C4" s="46">
        <v>4.24</v>
      </c>
      <c r="D4" s="162">
        <f>SUM(B4+C4)</f>
        <v>137</v>
      </c>
      <c r="E4" s="162">
        <v>137</v>
      </c>
      <c r="F4" s="45"/>
      <c r="G4" s="46">
        <v>151.35</v>
      </c>
      <c r="H4" s="46">
        <v>8.39</v>
      </c>
      <c r="I4" s="160">
        <f>SUM(G4+H4)</f>
        <v>159.74</v>
      </c>
      <c r="J4" s="160">
        <v>159.74</v>
      </c>
      <c r="L4" s="159">
        <v>158.76</v>
      </c>
      <c r="M4" s="159">
        <v>158.76</v>
      </c>
      <c r="O4" s="162">
        <v>198.13</v>
      </c>
      <c r="P4" s="162">
        <v>198.13</v>
      </c>
      <c r="R4" s="159">
        <v>127.16</v>
      </c>
      <c r="S4" s="159">
        <v>5.05</v>
      </c>
      <c r="T4" s="159">
        <v>57.91</v>
      </c>
      <c r="U4" s="160">
        <f>SUM(R4+S4+T4)</f>
        <v>190.12</v>
      </c>
      <c r="V4" s="160">
        <v>190.12</v>
      </c>
      <c r="X4" s="162">
        <v>140.03</v>
      </c>
      <c r="Y4" s="162">
        <v>65.34</v>
      </c>
      <c r="Z4" s="160">
        <f>SUM(X4+Y4)</f>
        <v>205.37</v>
      </c>
      <c r="AA4" s="160">
        <v>205.37</v>
      </c>
      <c r="AC4" s="159">
        <v>117.43</v>
      </c>
      <c r="AD4" s="159">
        <v>117.43</v>
      </c>
      <c r="AF4" s="162">
        <v>145.31</v>
      </c>
      <c r="AG4" s="162">
        <v>145.31</v>
      </c>
      <c r="AI4" s="162">
        <v>134.08000000000001</v>
      </c>
      <c r="AJ4" s="162">
        <v>134.08000000000001</v>
      </c>
      <c r="AL4" s="159">
        <v>172.92</v>
      </c>
      <c r="AM4" s="159">
        <v>172.92</v>
      </c>
      <c r="AO4" s="159">
        <v>232.06</v>
      </c>
      <c r="AP4" s="162">
        <v>232.06</v>
      </c>
      <c r="AR4" s="162">
        <v>62.69</v>
      </c>
      <c r="AS4" s="162">
        <v>36.74</v>
      </c>
      <c r="AT4" s="159">
        <v>37.96</v>
      </c>
      <c r="AU4" s="159">
        <v>7.67</v>
      </c>
      <c r="AV4" s="159">
        <f t="shared" ref="AV4:AV25" si="0">SUM(AR4:AU4)</f>
        <v>145.06</v>
      </c>
      <c r="AW4" s="159">
        <v>145.06</v>
      </c>
      <c r="AX4" s="164">
        <v>10.31</v>
      </c>
      <c r="AY4" s="160">
        <f>SUM(AW4+AX4)</f>
        <v>155.37</v>
      </c>
      <c r="BA4" s="162">
        <v>73.459999999999994</v>
      </c>
      <c r="BB4" s="162">
        <v>36.74</v>
      </c>
      <c r="BC4" s="162">
        <v>43.88</v>
      </c>
      <c r="BD4" s="162">
        <f>SUM(BA4+BB4+BC4)</f>
        <v>154.07999999999998</v>
      </c>
      <c r="BE4" s="162">
        <v>154.07999999999998</v>
      </c>
      <c r="BH4" s="162">
        <v>46.99</v>
      </c>
      <c r="BI4" s="162">
        <v>38.29</v>
      </c>
      <c r="BJ4" s="162">
        <v>82.31</v>
      </c>
      <c r="BK4" s="160">
        <f>SUM(BH4+BI4+BJ4)</f>
        <v>167.59</v>
      </c>
      <c r="BL4" s="160">
        <v>167.59</v>
      </c>
      <c r="BO4" s="48"/>
      <c r="BP4" s="48"/>
      <c r="BS4" s="46"/>
      <c r="BT4" s="48"/>
      <c r="BU4" s="42"/>
      <c r="BV4" s="42"/>
      <c r="BX4" s="46"/>
      <c r="BY4" s="48"/>
      <c r="BZ4" s="42"/>
      <c r="CC4" s="48"/>
      <c r="CD4" s="48"/>
      <c r="CE4" s="42"/>
      <c r="CG4" s="48"/>
      <c r="CH4" s="48"/>
      <c r="CI4" s="42"/>
    </row>
    <row r="5" spans="1:87" x14ac:dyDescent="0.25">
      <c r="A5" s="45">
        <v>1</v>
      </c>
      <c r="B5" s="46">
        <v>132.76</v>
      </c>
      <c r="C5" s="46">
        <v>4.24</v>
      </c>
      <c r="D5" s="162">
        <f t="shared" ref="D5:D68" si="1">SUM(B5+C5)</f>
        <v>137</v>
      </c>
      <c r="E5" s="162">
        <v>137</v>
      </c>
      <c r="F5" s="45"/>
      <c r="G5" s="46">
        <v>151.35</v>
      </c>
      <c r="H5" s="46">
        <v>8.39</v>
      </c>
      <c r="I5" s="160">
        <f t="shared" ref="I5:I68" si="2">SUM(G5+H5)</f>
        <v>159.74</v>
      </c>
      <c r="J5" s="160">
        <v>159.74</v>
      </c>
      <c r="L5" s="159">
        <v>158.76</v>
      </c>
      <c r="M5" s="159">
        <v>158.76</v>
      </c>
      <c r="O5" s="162">
        <v>198.13</v>
      </c>
      <c r="P5" s="162">
        <v>198.13</v>
      </c>
      <c r="R5" s="159">
        <v>127.16</v>
      </c>
      <c r="S5" s="159">
        <v>5.05</v>
      </c>
      <c r="T5" s="159">
        <v>57.91</v>
      </c>
      <c r="U5" s="160">
        <f t="shared" ref="U5:U68" si="3">SUM(R5+S5+T5)</f>
        <v>190.12</v>
      </c>
      <c r="V5" s="160">
        <v>190.12</v>
      </c>
      <c r="X5" s="162">
        <v>140.03</v>
      </c>
      <c r="Y5" s="162">
        <v>65.34</v>
      </c>
      <c r="Z5" s="160">
        <f t="shared" ref="Z5:Z68" si="4">SUM(X5+Y5)</f>
        <v>205.37</v>
      </c>
      <c r="AA5" s="160">
        <v>205.37</v>
      </c>
      <c r="AC5" s="159">
        <v>117.43</v>
      </c>
      <c r="AD5" s="159">
        <v>117.43</v>
      </c>
      <c r="AF5" s="162">
        <v>145.31</v>
      </c>
      <c r="AG5" s="162">
        <v>145.31</v>
      </c>
      <c r="AI5" s="162">
        <v>134.08000000000001</v>
      </c>
      <c r="AJ5" s="162">
        <v>134.08000000000001</v>
      </c>
      <c r="AL5" s="159">
        <v>172.92</v>
      </c>
      <c r="AM5" s="159">
        <v>172.92</v>
      </c>
      <c r="AO5" s="159">
        <v>232.06</v>
      </c>
      <c r="AP5" s="162">
        <v>232.06</v>
      </c>
      <c r="AR5" s="162">
        <v>62.69</v>
      </c>
      <c r="AS5" s="162">
        <v>36.74</v>
      </c>
      <c r="AT5" s="159">
        <v>37.96</v>
      </c>
      <c r="AU5" s="159">
        <v>7.67</v>
      </c>
      <c r="AV5" s="159">
        <f t="shared" si="0"/>
        <v>145.06</v>
      </c>
      <c r="AW5" s="159">
        <v>145.06</v>
      </c>
      <c r="AX5" s="164">
        <v>10.31</v>
      </c>
      <c r="AY5" s="160">
        <f t="shared" ref="AY5:AY59" si="5">SUM(AW5+AX5)</f>
        <v>155.37</v>
      </c>
      <c r="BA5" s="162">
        <v>73.459999999999994</v>
      </c>
      <c r="BB5" s="162">
        <v>36.74</v>
      </c>
      <c r="BC5" s="162">
        <v>43.88</v>
      </c>
      <c r="BD5" s="162">
        <f t="shared" ref="BD5:BD59" si="6">SUM(BA5+BB5+BC5)</f>
        <v>154.07999999999998</v>
      </c>
      <c r="BE5" s="162">
        <v>154.07999999999998</v>
      </c>
      <c r="BH5" s="162">
        <v>46.99</v>
      </c>
      <c r="BI5" s="162">
        <v>38.29</v>
      </c>
      <c r="BJ5" s="162">
        <v>82.31</v>
      </c>
      <c r="BK5" s="160">
        <f t="shared" ref="BK5:BK59" si="7">SUM(BH5+BI5+BJ5)</f>
        <v>167.59</v>
      </c>
      <c r="BL5" s="160">
        <v>167.59</v>
      </c>
      <c r="BO5" s="48"/>
      <c r="BP5" s="48"/>
      <c r="BS5" s="46"/>
      <c r="BT5" s="48"/>
      <c r="BU5" s="42"/>
      <c r="BV5" s="42"/>
      <c r="BX5" s="46"/>
      <c r="BY5" s="48"/>
      <c r="BZ5" s="42"/>
      <c r="CC5" s="48"/>
      <c r="CD5" s="48"/>
      <c r="CE5" s="42"/>
      <c r="CG5" s="48"/>
      <c r="CH5" s="48"/>
    </row>
    <row r="6" spans="1:87" x14ac:dyDescent="0.25">
      <c r="A6" s="45">
        <v>2</v>
      </c>
      <c r="B6" s="46">
        <v>132.76</v>
      </c>
      <c r="C6" s="46">
        <v>4.24</v>
      </c>
      <c r="D6" s="162">
        <f t="shared" si="1"/>
        <v>137</v>
      </c>
      <c r="E6" s="162">
        <v>137</v>
      </c>
      <c r="F6" s="45"/>
      <c r="G6" s="46">
        <v>151.35</v>
      </c>
      <c r="H6" s="46">
        <v>8.39</v>
      </c>
      <c r="I6" s="160">
        <f t="shared" si="2"/>
        <v>159.74</v>
      </c>
      <c r="J6" s="160">
        <v>159.74</v>
      </c>
      <c r="L6" s="159">
        <v>158.76</v>
      </c>
      <c r="M6" s="159">
        <v>158.76</v>
      </c>
      <c r="O6" s="162">
        <v>198.13</v>
      </c>
      <c r="P6" s="162">
        <v>198.13</v>
      </c>
      <c r="R6" s="159">
        <v>127.16</v>
      </c>
      <c r="S6" s="159">
        <v>5.05</v>
      </c>
      <c r="T6" s="159">
        <v>57.91</v>
      </c>
      <c r="U6" s="160">
        <f t="shared" si="3"/>
        <v>190.12</v>
      </c>
      <c r="V6" s="160">
        <v>190.12</v>
      </c>
      <c r="X6" s="162">
        <v>140.03</v>
      </c>
      <c r="Y6" s="162">
        <v>65.34</v>
      </c>
      <c r="Z6" s="160">
        <f t="shared" si="4"/>
        <v>205.37</v>
      </c>
      <c r="AA6" s="160">
        <v>205.37</v>
      </c>
      <c r="AC6" s="159">
        <v>117.43</v>
      </c>
      <c r="AD6" s="159">
        <v>117.43</v>
      </c>
      <c r="AF6" s="162">
        <v>145.31</v>
      </c>
      <c r="AG6" s="162">
        <v>145.31</v>
      </c>
      <c r="AI6" s="162">
        <v>134.08000000000001</v>
      </c>
      <c r="AJ6" s="162">
        <v>134.08000000000001</v>
      </c>
      <c r="AL6" s="159">
        <v>172.92</v>
      </c>
      <c r="AM6" s="159">
        <v>172.92</v>
      </c>
      <c r="AO6" s="159">
        <v>232.06</v>
      </c>
      <c r="AP6" s="162">
        <v>232.06</v>
      </c>
      <c r="AR6" s="162">
        <v>62.69</v>
      </c>
      <c r="AS6" s="162">
        <v>36.74</v>
      </c>
      <c r="AT6" s="159">
        <v>37.96</v>
      </c>
      <c r="AU6" s="159">
        <v>7.67</v>
      </c>
      <c r="AV6" s="159">
        <f t="shared" si="0"/>
        <v>145.06</v>
      </c>
      <c r="AW6" s="159">
        <v>145.06</v>
      </c>
      <c r="AX6" s="164">
        <v>10.31</v>
      </c>
      <c r="AY6" s="160">
        <f t="shared" si="5"/>
        <v>155.37</v>
      </c>
      <c r="BA6" s="162">
        <v>73.459999999999994</v>
      </c>
      <c r="BB6" s="162">
        <v>36.74</v>
      </c>
      <c r="BC6" s="162">
        <v>43.88</v>
      </c>
      <c r="BD6" s="162">
        <f t="shared" si="6"/>
        <v>154.07999999999998</v>
      </c>
      <c r="BE6" s="162">
        <v>154.07999999999998</v>
      </c>
      <c r="BH6" s="162">
        <v>46.99</v>
      </c>
      <c r="BI6" s="162">
        <v>38.29</v>
      </c>
      <c r="BJ6" s="162">
        <v>82.31</v>
      </c>
      <c r="BK6" s="160">
        <f t="shared" si="7"/>
        <v>167.59</v>
      </c>
      <c r="BL6" s="160">
        <v>167.59</v>
      </c>
      <c r="BO6" s="48"/>
      <c r="BP6" s="48"/>
      <c r="BS6" s="46"/>
      <c r="BT6" s="48"/>
      <c r="BU6" s="42"/>
      <c r="BV6" s="42"/>
      <c r="BX6" s="46"/>
      <c r="BY6" s="48"/>
      <c r="BZ6" s="42"/>
      <c r="CC6" s="48"/>
      <c r="CD6" s="48"/>
      <c r="CE6" s="42"/>
      <c r="CG6" s="48"/>
      <c r="CH6" s="48"/>
    </row>
    <row r="7" spans="1:87" x14ac:dyDescent="0.25">
      <c r="A7" s="45">
        <v>3</v>
      </c>
      <c r="B7" s="46">
        <v>132.76</v>
      </c>
      <c r="C7" s="46">
        <v>4.24</v>
      </c>
      <c r="D7" s="162">
        <f t="shared" si="1"/>
        <v>137</v>
      </c>
      <c r="E7" s="162">
        <v>137</v>
      </c>
      <c r="F7" s="45"/>
      <c r="G7" s="46">
        <v>151.35</v>
      </c>
      <c r="H7" s="46">
        <v>8.39</v>
      </c>
      <c r="I7" s="160">
        <f t="shared" si="2"/>
        <v>159.74</v>
      </c>
      <c r="J7" s="160">
        <v>159.74</v>
      </c>
      <c r="L7" s="159">
        <v>158.76</v>
      </c>
      <c r="M7" s="159">
        <v>158.76</v>
      </c>
      <c r="O7" s="162">
        <v>198.13</v>
      </c>
      <c r="P7" s="162">
        <v>198.13</v>
      </c>
      <c r="R7" s="159">
        <v>127.16</v>
      </c>
      <c r="S7" s="159">
        <v>5.05</v>
      </c>
      <c r="T7" s="159">
        <v>57.91</v>
      </c>
      <c r="U7" s="160">
        <f t="shared" si="3"/>
        <v>190.12</v>
      </c>
      <c r="V7" s="160">
        <v>190.12</v>
      </c>
      <c r="X7" s="162">
        <v>140.03</v>
      </c>
      <c r="Y7" s="162">
        <v>65.34</v>
      </c>
      <c r="Z7" s="160">
        <f t="shared" si="4"/>
        <v>205.37</v>
      </c>
      <c r="AA7" s="160">
        <v>205.37</v>
      </c>
      <c r="AC7" s="159">
        <v>117.43</v>
      </c>
      <c r="AD7" s="159">
        <v>117.43</v>
      </c>
      <c r="AF7" s="162">
        <v>145.31</v>
      </c>
      <c r="AG7" s="162">
        <v>145.31</v>
      </c>
      <c r="AI7" s="162">
        <v>134.08000000000001</v>
      </c>
      <c r="AJ7" s="162">
        <v>134.08000000000001</v>
      </c>
      <c r="AL7" s="159">
        <v>172.92</v>
      </c>
      <c r="AM7" s="159">
        <v>172.92</v>
      </c>
      <c r="AO7" s="159">
        <v>232.06</v>
      </c>
      <c r="AP7" s="162">
        <v>232.06</v>
      </c>
      <c r="AR7" s="162">
        <v>62.69</v>
      </c>
      <c r="AS7" s="162">
        <v>36.74</v>
      </c>
      <c r="AT7" s="159">
        <v>37.96</v>
      </c>
      <c r="AU7" s="159">
        <v>7.67</v>
      </c>
      <c r="AV7" s="159">
        <f t="shared" si="0"/>
        <v>145.06</v>
      </c>
      <c r="AW7" s="159">
        <v>145.06</v>
      </c>
      <c r="AX7" s="164">
        <v>10.31</v>
      </c>
      <c r="AY7" s="160">
        <f t="shared" si="5"/>
        <v>155.37</v>
      </c>
      <c r="BA7" s="162">
        <v>73.459999999999994</v>
      </c>
      <c r="BB7" s="162">
        <v>36.74</v>
      </c>
      <c r="BC7" s="162">
        <v>43.88</v>
      </c>
      <c r="BD7" s="162">
        <f t="shared" si="6"/>
        <v>154.07999999999998</v>
      </c>
      <c r="BE7" s="162">
        <v>154.07999999999998</v>
      </c>
      <c r="BH7" s="162">
        <v>46.99</v>
      </c>
      <c r="BI7" s="162">
        <v>38.29</v>
      </c>
      <c r="BJ7" s="162">
        <v>82.31</v>
      </c>
      <c r="BK7" s="160">
        <f t="shared" si="7"/>
        <v>167.59</v>
      </c>
      <c r="BL7" s="160">
        <v>167.59</v>
      </c>
      <c r="BO7" s="48"/>
      <c r="BP7" s="48"/>
      <c r="BS7" s="46"/>
      <c r="BT7" s="48"/>
      <c r="BU7" s="42"/>
      <c r="BV7" s="42"/>
      <c r="BX7" s="46"/>
      <c r="BY7" s="48"/>
      <c r="BZ7" s="42"/>
      <c r="CC7" s="48"/>
      <c r="CD7" s="48"/>
      <c r="CE7" s="42"/>
      <c r="CG7" s="48"/>
      <c r="CH7" s="48"/>
    </row>
    <row r="8" spans="1:87" x14ac:dyDescent="0.25">
      <c r="A8" s="45">
        <v>4</v>
      </c>
      <c r="B8" s="46">
        <v>132.76</v>
      </c>
      <c r="C8" s="46">
        <v>4.24</v>
      </c>
      <c r="D8" s="162">
        <f t="shared" si="1"/>
        <v>137</v>
      </c>
      <c r="E8" s="162">
        <v>137</v>
      </c>
      <c r="F8" s="45"/>
      <c r="G8" s="46">
        <v>151.35</v>
      </c>
      <c r="H8" s="46">
        <v>8.39</v>
      </c>
      <c r="I8" s="160">
        <f t="shared" si="2"/>
        <v>159.74</v>
      </c>
      <c r="J8" s="160">
        <v>159.74</v>
      </c>
      <c r="L8" s="159">
        <v>158.76</v>
      </c>
      <c r="M8" s="159">
        <v>158.76</v>
      </c>
      <c r="O8" s="162">
        <v>198.13</v>
      </c>
      <c r="P8" s="162">
        <v>198.13</v>
      </c>
      <c r="R8" s="159">
        <v>127.16</v>
      </c>
      <c r="S8" s="159">
        <v>5.05</v>
      </c>
      <c r="T8" s="159">
        <v>57.91</v>
      </c>
      <c r="U8" s="160">
        <f t="shared" si="3"/>
        <v>190.12</v>
      </c>
      <c r="V8" s="160">
        <v>190.12</v>
      </c>
      <c r="X8" s="162">
        <v>140.03</v>
      </c>
      <c r="Y8" s="162">
        <v>65.34</v>
      </c>
      <c r="Z8" s="160">
        <f t="shared" si="4"/>
        <v>205.37</v>
      </c>
      <c r="AA8" s="160">
        <v>205.37</v>
      </c>
      <c r="AC8" s="159">
        <v>117.43</v>
      </c>
      <c r="AD8" s="159">
        <v>117.43</v>
      </c>
      <c r="AF8" s="162">
        <v>145.31</v>
      </c>
      <c r="AG8" s="162">
        <v>145.31</v>
      </c>
      <c r="AI8" s="162">
        <v>134.08000000000001</v>
      </c>
      <c r="AJ8" s="162">
        <v>134.08000000000001</v>
      </c>
      <c r="AL8" s="159">
        <v>172.92</v>
      </c>
      <c r="AM8" s="159">
        <v>172.92</v>
      </c>
      <c r="AO8" s="159">
        <v>232.06</v>
      </c>
      <c r="AP8" s="162">
        <v>232.06</v>
      </c>
      <c r="AR8" s="162">
        <v>62.69</v>
      </c>
      <c r="AS8" s="162">
        <v>36.74</v>
      </c>
      <c r="AT8" s="159">
        <v>37.96</v>
      </c>
      <c r="AU8" s="159">
        <v>7.67</v>
      </c>
      <c r="AV8" s="159">
        <f t="shared" si="0"/>
        <v>145.06</v>
      </c>
      <c r="AW8" s="159">
        <v>145.06</v>
      </c>
      <c r="AX8" s="164">
        <v>10.31</v>
      </c>
      <c r="AY8" s="160">
        <f t="shared" si="5"/>
        <v>155.37</v>
      </c>
      <c r="BA8" s="162">
        <v>73.459999999999994</v>
      </c>
      <c r="BB8" s="162">
        <v>36.74</v>
      </c>
      <c r="BC8" s="162">
        <v>43.88</v>
      </c>
      <c r="BD8" s="162">
        <f t="shared" si="6"/>
        <v>154.07999999999998</v>
      </c>
      <c r="BE8" s="162">
        <v>154.07999999999998</v>
      </c>
      <c r="BH8" s="162">
        <v>46.99</v>
      </c>
      <c r="BI8" s="162">
        <v>38.29</v>
      </c>
      <c r="BJ8" s="162">
        <v>82.31</v>
      </c>
      <c r="BK8" s="160">
        <f t="shared" si="7"/>
        <v>167.59</v>
      </c>
      <c r="BL8" s="160">
        <v>167.59</v>
      </c>
      <c r="BO8" s="48"/>
      <c r="BP8" s="48"/>
      <c r="BS8" s="46"/>
      <c r="BT8" s="48"/>
      <c r="BU8" s="42"/>
      <c r="BV8" s="42"/>
      <c r="BX8" s="46"/>
      <c r="BY8" s="48"/>
      <c r="BZ8" s="42"/>
      <c r="CC8" s="48"/>
      <c r="CD8" s="48"/>
      <c r="CE8" s="42"/>
      <c r="CG8" s="48"/>
      <c r="CH8" s="48"/>
    </row>
    <row r="9" spans="1:87" x14ac:dyDescent="0.25">
      <c r="A9" s="45">
        <v>5</v>
      </c>
      <c r="B9" s="46">
        <v>132.76</v>
      </c>
      <c r="C9" s="46">
        <v>4.24</v>
      </c>
      <c r="D9" s="162">
        <f t="shared" si="1"/>
        <v>137</v>
      </c>
      <c r="E9" s="162">
        <v>137</v>
      </c>
      <c r="F9" s="45"/>
      <c r="G9" s="46">
        <v>151.35</v>
      </c>
      <c r="H9" s="46">
        <v>8.39</v>
      </c>
      <c r="I9" s="160">
        <f t="shared" si="2"/>
        <v>159.74</v>
      </c>
      <c r="J9" s="160">
        <v>159.74</v>
      </c>
      <c r="L9" s="159">
        <v>158.76</v>
      </c>
      <c r="M9" s="159">
        <v>158.76</v>
      </c>
      <c r="O9" s="162">
        <v>198.13</v>
      </c>
      <c r="P9" s="162">
        <v>198.13</v>
      </c>
      <c r="R9" s="159">
        <v>127.16</v>
      </c>
      <c r="S9" s="159">
        <v>5.05</v>
      </c>
      <c r="T9" s="159">
        <v>57.91</v>
      </c>
      <c r="U9" s="160">
        <f t="shared" si="3"/>
        <v>190.12</v>
      </c>
      <c r="V9" s="160">
        <v>190.12</v>
      </c>
      <c r="X9" s="162">
        <v>140.03</v>
      </c>
      <c r="Y9" s="162">
        <v>65.34</v>
      </c>
      <c r="Z9" s="160">
        <f t="shared" si="4"/>
        <v>205.37</v>
      </c>
      <c r="AA9" s="160">
        <v>205.37</v>
      </c>
      <c r="AC9" s="159">
        <v>117.43</v>
      </c>
      <c r="AD9" s="159">
        <v>117.43</v>
      </c>
      <c r="AF9" s="162">
        <v>145.31</v>
      </c>
      <c r="AG9" s="162">
        <v>145.31</v>
      </c>
      <c r="AI9" s="162">
        <v>134.08000000000001</v>
      </c>
      <c r="AJ9" s="162">
        <v>134.08000000000001</v>
      </c>
      <c r="AL9" s="159">
        <v>172.92</v>
      </c>
      <c r="AM9" s="159">
        <v>172.92</v>
      </c>
      <c r="AO9" s="159">
        <v>232.06</v>
      </c>
      <c r="AP9" s="162">
        <v>232.06</v>
      </c>
      <c r="AR9" s="162">
        <v>62.69</v>
      </c>
      <c r="AS9" s="162">
        <v>36.74</v>
      </c>
      <c r="AT9" s="159">
        <v>37.96</v>
      </c>
      <c r="AU9" s="159">
        <v>7.67</v>
      </c>
      <c r="AV9" s="159">
        <f t="shared" si="0"/>
        <v>145.06</v>
      </c>
      <c r="AW9" s="159">
        <v>145.06</v>
      </c>
      <c r="AX9" s="164">
        <v>10.31</v>
      </c>
      <c r="AY9" s="160">
        <f t="shared" si="5"/>
        <v>155.37</v>
      </c>
      <c r="BA9" s="162">
        <v>73.459999999999994</v>
      </c>
      <c r="BB9" s="162">
        <v>36.74</v>
      </c>
      <c r="BC9" s="162">
        <v>43.88</v>
      </c>
      <c r="BD9" s="162">
        <f t="shared" si="6"/>
        <v>154.07999999999998</v>
      </c>
      <c r="BE9" s="162">
        <v>154.07999999999998</v>
      </c>
      <c r="BH9" s="162">
        <v>46.99</v>
      </c>
      <c r="BI9" s="162">
        <v>38.29</v>
      </c>
      <c r="BJ9" s="162">
        <v>82.31</v>
      </c>
      <c r="BK9" s="160">
        <f t="shared" si="7"/>
        <v>167.59</v>
      </c>
      <c r="BL9" s="160">
        <v>167.59</v>
      </c>
      <c r="BO9" s="48"/>
      <c r="BP9" s="48"/>
      <c r="BS9" s="46"/>
      <c r="BT9" s="48"/>
      <c r="BU9" s="42"/>
      <c r="BV9" s="42"/>
      <c r="BX9" s="46"/>
      <c r="BY9" s="48"/>
      <c r="BZ9" s="42"/>
      <c r="CC9" s="48"/>
      <c r="CD9" s="48"/>
      <c r="CE9" s="42"/>
      <c r="CG9" s="48"/>
      <c r="CH9" s="48"/>
    </row>
    <row r="10" spans="1:87" x14ac:dyDescent="0.25">
      <c r="A10" s="45">
        <v>6</v>
      </c>
      <c r="B10" s="46">
        <v>132.76</v>
      </c>
      <c r="C10" s="46">
        <v>4.24</v>
      </c>
      <c r="D10" s="162">
        <f t="shared" si="1"/>
        <v>137</v>
      </c>
      <c r="E10" s="162">
        <v>137</v>
      </c>
      <c r="F10" s="45"/>
      <c r="G10" s="46">
        <v>151.35</v>
      </c>
      <c r="H10" s="46">
        <v>8.39</v>
      </c>
      <c r="I10" s="160">
        <f t="shared" si="2"/>
        <v>159.74</v>
      </c>
      <c r="J10" s="160">
        <v>159.74</v>
      </c>
      <c r="L10" s="159">
        <v>158.76</v>
      </c>
      <c r="M10" s="159">
        <v>158.76</v>
      </c>
      <c r="O10" s="162">
        <v>198.13</v>
      </c>
      <c r="P10" s="162">
        <v>198.13</v>
      </c>
      <c r="R10" s="159">
        <v>127.16</v>
      </c>
      <c r="S10" s="159">
        <v>5.05</v>
      </c>
      <c r="T10" s="159">
        <v>57.91</v>
      </c>
      <c r="U10" s="160">
        <f t="shared" si="3"/>
        <v>190.12</v>
      </c>
      <c r="V10" s="160">
        <v>190.12</v>
      </c>
      <c r="X10" s="162">
        <v>140.03</v>
      </c>
      <c r="Y10" s="162">
        <v>65.34</v>
      </c>
      <c r="Z10" s="160">
        <f t="shared" si="4"/>
        <v>205.37</v>
      </c>
      <c r="AA10" s="160">
        <v>205.37</v>
      </c>
      <c r="AC10" s="159">
        <v>117.43</v>
      </c>
      <c r="AD10" s="159">
        <v>117.43</v>
      </c>
      <c r="AF10" s="162">
        <v>145.31</v>
      </c>
      <c r="AG10" s="162">
        <v>145.31</v>
      </c>
      <c r="AI10" s="162">
        <v>134.08000000000001</v>
      </c>
      <c r="AJ10" s="162">
        <v>134.08000000000001</v>
      </c>
      <c r="AL10" s="159">
        <v>172.92</v>
      </c>
      <c r="AM10" s="159">
        <v>172.92</v>
      </c>
      <c r="AO10" s="159">
        <v>232.06</v>
      </c>
      <c r="AP10" s="162">
        <v>232.06</v>
      </c>
      <c r="AR10" s="162">
        <v>62.69</v>
      </c>
      <c r="AS10" s="162">
        <v>36.74</v>
      </c>
      <c r="AT10" s="159">
        <v>37.96</v>
      </c>
      <c r="AU10" s="159">
        <v>7.67</v>
      </c>
      <c r="AV10" s="159">
        <f t="shared" si="0"/>
        <v>145.06</v>
      </c>
      <c r="AW10" s="159">
        <v>145.06</v>
      </c>
      <c r="AX10" s="164">
        <v>10.31</v>
      </c>
      <c r="AY10" s="160">
        <f t="shared" si="5"/>
        <v>155.37</v>
      </c>
      <c r="BA10" s="162">
        <v>73.459999999999994</v>
      </c>
      <c r="BB10" s="162">
        <v>36.74</v>
      </c>
      <c r="BC10" s="162">
        <v>43.88</v>
      </c>
      <c r="BD10" s="162">
        <f t="shared" si="6"/>
        <v>154.07999999999998</v>
      </c>
      <c r="BE10" s="162">
        <v>154.07999999999998</v>
      </c>
      <c r="BH10" s="162">
        <v>46.99</v>
      </c>
      <c r="BI10" s="162">
        <v>38.29</v>
      </c>
      <c r="BJ10" s="162">
        <v>82.31</v>
      </c>
      <c r="BK10" s="160">
        <f t="shared" si="7"/>
        <v>167.59</v>
      </c>
      <c r="BL10" s="160">
        <v>167.59</v>
      </c>
      <c r="BO10" s="48"/>
      <c r="BP10" s="48"/>
      <c r="BS10" s="46"/>
      <c r="BT10" s="48"/>
      <c r="BU10" s="42"/>
      <c r="BV10" s="42"/>
      <c r="BX10" s="46"/>
      <c r="BY10" s="48"/>
      <c r="BZ10" s="42"/>
      <c r="CC10" s="48"/>
      <c r="CD10" s="48"/>
      <c r="CE10" s="42"/>
      <c r="CG10" s="48"/>
      <c r="CH10" s="48"/>
    </row>
    <row r="11" spans="1:87" x14ac:dyDescent="0.25">
      <c r="A11" s="45">
        <v>7</v>
      </c>
      <c r="B11" s="46">
        <v>132.76</v>
      </c>
      <c r="C11" s="46">
        <v>4.24</v>
      </c>
      <c r="D11" s="162">
        <f t="shared" si="1"/>
        <v>137</v>
      </c>
      <c r="E11" s="162">
        <v>137</v>
      </c>
      <c r="F11" s="45"/>
      <c r="G11" s="46">
        <v>151.35</v>
      </c>
      <c r="H11" s="46">
        <v>8.39</v>
      </c>
      <c r="I11" s="160">
        <f t="shared" si="2"/>
        <v>159.74</v>
      </c>
      <c r="J11" s="160">
        <v>159.74</v>
      </c>
      <c r="L11" s="159">
        <v>158.76</v>
      </c>
      <c r="M11" s="159">
        <v>158.76</v>
      </c>
      <c r="O11" s="162">
        <v>198.13</v>
      </c>
      <c r="P11" s="162">
        <v>198.13</v>
      </c>
      <c r="R11" s="159">
        <v>127.16</v>
      </c>
      <c r="S11" s="159">
        <v>5.05</v>
      </c>
      <c r="T11" s="159">
        <v>57.91</v>
      </c>
      <c r="U11" s="160">
        <f t="shared" si="3"/>
        <v>190.12</v>
      </c>
      <c r="V11" s="160">
        <v>190.12</v>
      </c>
      <c r="X11" s="162">
        <v>140.03</v>
      </c>
      <c r="Y11" s="162">
        <v>65.34</v>
      </c>
      <c r="Z11" s="160">
        <f t="shared" si="4"/>
        <v>205.37</v>
      </c>
      <c r="AA11" s="160">
        <v>205.37</v>
      </c>
      <c r="AC11" s="159">
        <v>117.43</v>
      </c>
      <c r="AD11" s="159">
        <v>117.43</v>
      </c>
      <c r="AF11" s="162">
        <v>145.31</v>
      </c>
      <c r="AG11" s="162">
        <v>145.31</v>
      </c>
      <c r="AI11" s="162">
        <v>134.08000000000001</v>
      </c>
      <c r="AJ11" s="162">
        <v>134.08000000000001</v>
      </c>
      <c r="AL11" s="159">
        <v>172.92</v>
      </c>
      <c r="AM11" s="159">
        <v>172.92</v>
      </c>
      <c r="AO11" s="159">
        <v>232.06</v>
      </c>
      <c r="AP11" s="162">
        <v>232.06</v>
      </c>
      <c r="AR11" s="162">
        <v>62.69</v>
      </c>
      <c r="AS11" s="162">
        <v>36.74</v>
      </c>
      <c r="AT11" s="159">
        <v>37.96</v>
      </c>
      <c r="AU11" s="159">
        <v>7.67</v>
      </c>
      <c r="AV11" s="159">
        <f t="shared" si="0"/>
        <v>145.06</v>
      </c>
      <c r="AW11" s="159">
        <v>145.06</v>
      </c>
      <c r="AX11" s="164">
        <v>10.31</v>
      </c>
      <c r="AY11" s="160">
        <f t="shared" si="5"/>
        <v>155.37</v>
      </c>
      <c r="BA11" s="162">
        <v>73.459999999999994</v>
      </c>
      <c r="BB11" s="162">
        <v>36.74</v>
      </c>
      <c r="BC11" s="162">
        <v>43.88</v>
      </c>
      <c r="BD11" s="162">
        <f t="shared" si="6"/>
        <v>154.07999999999998</v>
      </c>
      <c r="BE11" s="162">
        <v>154.07999999999998</v>
      </c>
      <c r="BH11" s="162">
        <v>46.99</v>
      </c>
      <c r="BI11" s="162">
        <v>38.29</v>
      </c>
      <c r="BJ11" s="162">
        <v>82.31</v>
      </c>
      <c r="BK11" s="160">
        <f t="shared" si="7"/>
        <v>167.59</v>
      </c>
      <c r="BL11" s="160">
        <v>167.59</v>
      </c>
      <c r="BO11" s="48"/>
      <c r="BP11" s="48"/>
      <c r="BS11" s="46"/>
      <c r="BT11" s="48"/>
      <c r="BU11" s="42"/>
      <c r="BV11" s="42"/>
      <c r="BX11" s="46"/>
      <c r="BY11" s="48"/>
      <c r="BZ11" s="42"/>
      <c r="CC11" s="48"/>
      <c r="CD11" s="48"/>
      <c r="CE11" s="42"/>
      <c r="CG11" s="48"/>
      <c r="CH11" s="48"/>
    </row>
    <row r="12" spans="1:87" x14ac:dyDescent="0.25">
      <c r="A12" s="45">
        <v>8</v>
      </c>
      <c r="B12" s="46">
        <v>132.76</v>
      </c>
      <c r="C12" s="46">
        <v>4.24</v>
      </c>
      <c r="D12" s="162">
        <f t="shared" si="1"/>
        <v>137</v>
      </c>
      <c r="E12" s="162">
        <v>137</v>
      </c>
      <c r="F12" s="45"/>
      <c r="G12" s="46">
        <v>151.35</v>
      </c>
      <c r="H12" s="46">
        <v>8.39</v>
      </c>
      <c r="I12" s="160">
        <f t="shared" si="2"/>
        <v>159.74</v>
      </c>
      <c r="J12" s="160">
        <v>159.74</v>
      </c>
      <c r="L12" s="159">
        <v>158.76</v>
      </c>
      <c r="M12" s="159">
        <v>158.76</v>
      </c>
      <c r="O12" s="162">
        <v>198.13</v>
      </c>
      <c r="P12" s="162">
        <v>198.13</v>
      </c>
      <c r="R12" s="159">
        <v>127.16</v>
      </c>
      <c r="S12" s="159">
        <v>5.05</v>
      </c>
      <c r="T12" s="159">
        <v>57.91</v>
      </c>
      <c r="U12" s="160">
        <f t="shared" si="3"/>
        <v>190.12</v>
      </c>
      <c r="V12" s="160">
        <v>190.12</v>
      </c>
      <c r="X12" s="162">
        <v>140.03</v>
      </c>
      <c r="Y12" s="162">
        <v>65.34</v>
      </c>
      <c r="Z12" s="160">
        <f t="shared" si="4"/>
        <v>205.37</v>
      </c>
      <c r="AA12" s="160">
        <v>205.37</v>
      </c>
      <c r="AC12" s="159">
        <v>117.43</v>
      </c>
      <c r="AD12" s="159">
        <v>117.43</v>
      </c>
      <c r="AF12" s="162">
        <v>145.31</v>
      </c>
      <c r="AG12" s="162">
        <v>145.31</v>
      </c>
      <c r="AI12" s="162">
        <v>134.08000000000001</v>
      </c>
      <c r="AJ12" s="162">
        <v>134.08000000000001</v>
      </c>
      <c r="AL12" s="159">
        <v>172.92</v>
      </c>
      <c r="AM12" s="159">
        <v>172.92</v>
      </c>
      <c r="AO12" s="159">
        <v>232.06</v>
      </c>
      <c r="AP12" s="162">
        <v>232.06</v>
      </c>
      <c r="AR12" s="162">
        <v>62.69</v>
      </c>
      <c r="AS12" s="162">
        <v>36.74</v>
      </c>
      <c r="AT12" s="159">
        <v>37.96</v>
      </c>
      <c r="AU12" s="159">
        <v>7.67</v>
      </c>
      <c r="AV12" s="159">
        <f t="shared" si="0"/>
        <v>145.06</v>
      </c>
      <c r="AW12" s="159">
        <v>145.06</v>
      </c>
      <c r="AX12" s="164">
        <v>10.31</v>
      </c>
      <c r="AY12" s="160">
        <f t="shared" si="5"/>
        <v>155.37</v>
      </c>
      <c r="BA12" s="162">
        <v>73.459999999999994</v>
      </c>
      <c r="BB12" s="162">
        <v>36.74</v>
      </c>
      <c r="BC12" s="162">
        <v>43.88</v>
      </c>
      <c r="BD12" s="162">
        <f t="shared" si="6"/>
        <v>154.07999999999998</v>
      </c>
      <c r="BE12" s="162">
        <v>154.07999999999998</v>
      </c>
      <c r="BH12" s="162">
        <v>46.99</v>
      </c>
      <c r="BI12" s="162">
        <v>38.29</v>
      </c>
      <c r="BJ12" s="162">
        <v>82.31</v>
      </c>
      <c r="BK12" s="160">
        <f t="shared" si="7"/>
        <v>167.59</v>
      </c>
      <c r="BL12" s="160">
        <v>167.59</v>
      </c>
      <c r="BO12" s="48"/>
      <c r="BP12" s="48"/>
      <c r="BS12" s="46"/>
      <c r="BT12" s="48"/>
      <c r="BU12" s="42"/>
      <c r="BV12" s="42"/>
      <c r="BX12" s="46"/>
      <c r="BY12" s="48"/>
      <c r="BZ12" s="42"/>
      <c r="CC12" s="48"/>
      <c r="CD12" s="48"/>
      <c r="CE12" s="42"/>
      <c r="CG12" s="48"/>
      <c r="CH12" s="48"/>
    </row>
    <row r="13" spans="1:87" x14ac:dyDescent="0.25">
      <c r="A13" s="45">
        <v>9</v>
      </c>
      <c r="B13" s="46">
        <v>132.76</v>
      </c>
      <c r="C13" s="46">
        <v>4.24</v>
      </c>
      <c r="D13" s="162">
        <f t="shared" si="1"/>
        <v>137</v>
      </c>
      <c r="E13" s="162">
        <v>137</v>
      </c>
      <c r="F13" s="45"/>
      <c r="G13" s="46">
        <v>151.35</v>
      </c>
      <c r="H13" s="46">
        <v>8.39</v>
      </c>
      <c r="I13" s="160">
        <f t="shared" si="2"/>
        <v>159.74</v>
      </c>
      <c r="J13" s="160">
        <v>159.74</v>
      </c>
      <c r="L13" s="159">
        <v>158.76</v>
      </c>
      <c r="M13" s="159">
        <v>158.76</v>
      </c>
      <c r="O13" s="162">
        <v>198.13</v>
      </c>
      <c r="P13" s="162">
        <v>198.13</v>
      </c>
      <c r="R13" s="159">
        <v>127.16</v>
      </c>
      <c r="S13" s="159">
        <v>5.05</v>
      </c>
      <c r="T13" s="159">
        <v>57.91</v>
      </c>
      <c r="U13" s="160">
        <f t="shared" si="3"/>
        <v>190.12</v>
      </c>
      <c r="V13" s="160">
        <v>190.12</v>
      </c>
      <c r="X13" s="162">
        <v>140.03</v>
      </c>
      <c r="Y13" s="162">
        <v>65.34</v>
      </c>
      <c r="Z13" s="160">
        <f t="shared" si="4"/>
        <v>205.37</v>
      </c>
      <c r="AA13" s="160">
        <v>205.37</v>
      </c>
      <c r="AC13" s="159">
        <v>117.43</v>
      </c>
      <c r="AD13" s="159">
        <v>117.43</v>
      </c>
      <c r="AF13" s="162">
        <v>145.31</v>
      </c>
      <c r="AG13" s="162">
        <v>145.31</v>
      </c>
      <c r="AI13" s="162">
        <v>134.08000000000001</v>
      </c>
      <c r="AJ13" s="162">
        <v>134.08000000000001</v>
      </c>
      <c r="AL13" s="159">
        <v>172.92</v>
      </c>
      <c r="AM13" s="159">
        <v>172.92</v>
      </c>
      <c r="AO13" s="159">
        <v>232.06</v>
      </c>
      <c r="AP13" s="162">
        <v>232.06</v>
      </c>
      <c r="AR13" s="162">
        <v>62.69</v>
      </c>
      <c r="AS13" s="162">
        <v>36.74</v>
      </c>
      <c r="AT13" s="159">
        <v>37.96</v>
      </c>
      <c r="AU13" s="159">
        <v>7.67</v>
      </c>
      <c r="AV13" s="159">
        <f t="shared" si="0"/>
        <v>145.06</v>
      </c>
      <c r="AW13" s="159">
        <v>145.06</v>
      </c>
      <c r="AX13" s="164">
        <v>10.31</v>
      </c>
      <c r="AY13" s="160">
        <f t="shared" si="5"/>
        <v>155.37</v>
      </c>
      <c r="BA13" s="162">
        <v>73.459999999999994</v>
      </c>
      <c r="BB13" s="162">
        <v>36.74</v>
      </c>
      <c r="BC13" s="162">
        <v>43.88</v>
      </c>
      <c r="BD13" s="162">
        <f t="shared" si="6"/>
        <v>154.07999999999998</v>
      </c>
      <c r="BE13" s="162">
        <v>154.07999999999998</v>
      </c>
      <c r="BH13" s="162">
        <v>46.99</v>
      </c>
      <c r="BI13" s="162">
        <v>38.29</v>
      </c>
      <c r="BJ13" s="162">
        <v>82.31</v>
      </c>
      <c r="BK13" s="160">
        <f t="shared" si="7"/>
        <v>167.59</v>
      </c>
      <c r="BL13" s="160">
        <v>167.59</v>
      </c>
      <c r="BO13" s="48"/>
      <c r="BP13" s="48"/>
      <c r="BS13" s="46"/>
      <c r="BT13" s="48"/>
      <c r="BU13" s="42"/>
      <c r="BV13" s="42"/>
      <c r="BX13" s="46"/>
      <c r="BY13" s="48"/>
      <c r="BZ13" s="42"/>
      <c r="CC13" s="48"/>
      <c r="CD13" s="48"/>
      <c r="CE13" s="42"/>
      <c r="CG13" s="48"/>
      <c r="CH13" s="48"/>
    </row>
    <row r="14" spans="1:87" x14ac:dyDescent="0.25">
      <c r="A14" s="45">
        <v>10</v>
      </c>
      <c r="B14" s="46">
        <v>132.76</v>
      </c>
      <c r="C14" s="46">
        <v>4.24</v>
      </c>
      <c r="D14" s="162">
        <f t="shared" si="1"/>
        <v>137</v>
      </c>
      <c r="E14" s="162">
        <v>137</v>
      </c>
      <c r="F14" s="45"/>
      <c r="G14" s="46">
        <v>151.35</v>
      </c>
      <c r="H14" s="46">
        <v>8.39</v>
      </c>
      <c r="I14" s="160">
        <f t="shared" si="2"/>
        <v>159.74</v>
      </c>
      <c r="J14" s="160">
        <v>159.74</v>
      </c>
      <c r="L14" s="159">
        <v>158.76</v>
      </c>
      <c r="M14" s="159">
        <v>158.76</v>
      </c>
      <c r="O14" s="162">
        <v>198.13</v>
      </c>
      <c r="P14" s="162">
        <v>198.13</v>
      </c>
      <c r="R14" s="159">
        <v>127.16</v>
      </c>
      <c r="S14" s="159">
        <v>5.05</v>
      </c>
      <c r="T14" s="159">
        <v>57.91</v>
      </c>
      <c r="U14" s="160">
        <f t="shared" si="3"/>
        <v>190.12</v>
      </c>
      <c r="V14" s="160">
        <v>190.12</v>
      </c>
      <c r="X14" s="162">
        <v>140.03</v>
      </c>
      <c r="Y14" s="162">
        <v>65.34</v>
      </c>
      <c r="Z14" s="160">
        <f t="shared" si="4"/>
        <v>205.37</v>
      </c>
      <c r="AA14" s="160">
        <v>205.37</v>
      </c>
      <c r="AC14" s="159">
        <v>117.43</v>
      </c>
      <c r="AD14" s="159">
        <v>117.43</v>
      </c>
      <c r="AF14" s="162">
        <v>145.31</v>
      </c>
      <c r="AG14" s="162">
        <v>145.31</v>
      </c>
      <c r="AI14" s="162">
        <v>134.08000000000001</v>
      </c>
      <c r="AJ14" s="162">
        <v>134.08000000000001</v>
      </c>
      <c r="AL14" s="159">
        <v>172.92</v>
      </c>
      <c r="AM14" s="159">
        <v>172.92</v>
      </c>
      <c r="AO14" s="159">
        <v>232.06</v>
      </c>
      <c r="AP14" s="162">
        <v>232.06</v>
      </c>
      <c r="AR14" s="162">
        <v>62.69</v>
      </c>
      <c r="AS14" s="162">
        <v>36.74</v>
      </c>
      <c r="AT14" s="159">
        <v>37.96</v>
      </c>
      <c r="AU14" s="159">
        <v>7.67</v>
      </c>
      <c r="AV14" s="159">
        <f t="shared" si="0"/>
        <v>145.06</v>
      </c>
      <c r="AW14" s="159">
        <v>145.06</v>
      </c>
      <c r="AX14" s="164">
        <v>10.31</v>
      </c>
      <c r="AY14" s="160">
        <f t="shared" si="5"/>
        <v>155.37</v>
      </c>
      <c r="BA14" s="162">
        <v>73.459999999999994</v>
      </c>
      <c r="BB14" s="162">
        <v>36.74</v>
      </c>
      <c r="BC14" s="162">
        <v>43.88</v>
      </c>
      <c r="BD14" s="162">
        <f t="shared" si="6"/>
        <v>154.07999999999998</v>
      </c>
      <c r="BE14" s="162">
        <v>154.07999999999998</v>
      </c>
      <c r="BH14" s="162">
        <v>46.99</v>
      </c>
      <c r="BI14" s="162">
        <v>38.29</v>
      </c>
      <c r="BJ14" s="162">
        <v>82.31</v>
      </c>
      <c r="BK14" s="160">
        <f t="shared" si="7"/>
        <v>167.59</v>
      </c>
      <c r="BL14" s="160">
        <v>167.59</v>
      </c>
      <c r="BO14" s="48"/>
      <c r="BP14" s="48"/>
      <c r="BS14" s="46"/>
      <c r="BT14" s="48"/>
      <c r="BU14" s="42"/>
      <c r="BV14" s="42"/>
      <c r="BX14" s="46"/>
      <c r="BY14" s="48"/>
      <c r="BZ14" s="42"/>
      <c r="CC14" s="48"/>
      <c r="CD14" s="48"/>
      <c r="CE14" s="42"/>
      <c r="CG14" s="48"/>
      <c r="CH14" s="48"/>
    </row>
    <row r="15" spans="1:87" x14ac:dyDescent="0.25">
      <c r="A15" s="45">
        <v>11</v>
      </c>
      <c r="B15" s="46">
        <v>132.76</v>
      </c>
      <c r="C15" s="46">
        <v>4.24</v>
      </c>
      <c r="D15" s="162">
        <f t="shared" si="1"/>
        <v>137</v>
      </c>
      <c r="E15" s="162">
        <v>137</v>
      </c>
      <c r="F15" s="45"/>
      <c r="G15" s="46">
        <v>151.35</v>
      </c>
      <c r="H15" s="46">
        <v>8.39</v>
      </c>
      <c r="I15" s="160">
        <f t="shared" si="2"/>
        <v>159.74</v>
      </c>
      <c r="J15" s="160">
        <v>159.74</v>
      </c>
      <c r="L15" s="159">
        <v>158.76</v>
      </c>
      <c r="M15" s="159">
        <v>158.76</v>
      </c>
      <c r="O15" s="162">
        <v>198.13</v>
      </c>
      <c r="P15" s="162">
        <v>198.13</v>
      </c>
      <c r="R15" s="159">
        <v>127.16</v>
      </c>
      <c r="S15" s="159">
        <v>5.05</v>
      </c>
      <c r="T15" s="159">
        <v>57.91</v>
      </c>
      <c r="U15" s="160">
        <f t="shared" si="3"/>
        <v>190.12</v>
      </c>
      <c r="V15" s="160">
        <v>190.12</v>
      </c>
      <c r="X15" s="162">
        <v>140.03</v>
      </c>
      <c r="Y15" s="162">
        <v>65.34</v>
      </c>
      <c r="Z15" s="160">
        <f t="shared" si="4"/>
        <v>205.37</v>
      </c>
      <c r="AA15" s="160">
        <v>205.37</v>
      </c>
      <c r="AC15" s="159">
        <v>117.43</v>
      </c>
      <c r="AD15" s="159">
        <v>117.43</v>
      </c>
      <c r="AF15" s="162">
        <v>145.31</v>
      </c>
      <c r="AG15" s="162">
        <v>145.31</v>
      </c>
      <c r="AI15" s="162">
        <v>134.08000000000001</v>
      </c>
      <c r="AJ15" s="162">
        <v>134.08000000000001</v>
      </c>
      <c r="AL15" s="159">
        <v>172.92</v>
      </c>
      <c r="AM15" s="159">
        <v>172.92</v>
      </c>
      <c r="AO15" s="159">
        <v>232.06</v>
      </c>
      <c r="AP15" s="162">
        <v>232.06</v>
      </c>
      <c r="AR15" s="162">
        <v>62.69</v>
      </c>
      <c r="AS15" s="162">
        <v>36.74</v>
      </c>
      <c r="AT15" s="159">
        <v>37.96</v>
      </c>
      <c r="AU15" s="159">
        <v>7.67</v>
      </c>
      <c r="AV15" s="159">
        <f t="shared" si="0"/>
        <v>145.06</v>
      </c>
      <c r="AW15" s="159">
        <v>145.06</v>
      </c>
      <c r="AX15" s="164">
        <v>10.31</v>
      </c>
      <c r="AY15" s="160">
        <f t="shared" si="5"/>
        <v>155.37</v>
      </c>
      <c r="BA15" s="162">
        <v>73.459999999999994</v>
      </c>
      <c r="BB15" s="162">
        <v>36.74</v>
      </c>
      <c r="BC15" s="162">
        <v>43.88</v>
      </c>
      <c r="BD15" s="162">
        <f t="shared" si="6"/>
        <v>154.07999999999998</v>
      </c>
      <c r="BE15" s="162">
        <v>154.07999999999998</v>
      </c>
      <c r="BH15" s="162">
        <v>46.99</v>
      </c>
      <c r="BI15" s="162">
        <v>38.29</v>
      </c>
      <c r="BJ15" s="162">
        <v>82.31</v>
      </c>
      <c r="BK15" s="160">
        <f t="shared" si="7"/>
        <v>167.59</v>
      </c>
      <c r="BL15" s="160">
        <v>167.59</v>
      </c>
      <c r="BO15" s="48"/>
      <c r="BP15" s="48"/>
      <c r="BS15" s="46"/>
      <c r="BT15" s="48"/>
      <c r="BU15" s="42"/>
      <c r="BV15" s="42"/>
      <c r="BX15" s="46"/>
      <c r="BY15" s="48"/>
      <c r="BZ15" s="42"/>
      <c r="CC15" s="48"/>
      <c r="CD15" s="48"/>
      <c r="CE15" s="42"/>
      <c r="CG15" s="48"/>
      <c r="CH15" s="48"/>
    </row>
    <row r="16" spans="1:87" x14ac:dyDescent="0.25">
      <c r="A16" s="45">
        <v>12</v>
      </c>
      <c r="B16" s="46">
        <v>132.76</v>
      </c>
      <c r="C16" s="46">
        <v>4.24</v>
      </c>
      <c r="D16" s="162">
        <f t="shared" si="1"/>
        <v>137</v>
      </c>
      <c r="E16" s="162">
        <v>137</v>
      </c>
      <c r="F16" s="45"/>
      <c r="G16" s="46">
        <v>151.35</v>
      </c>
      <c r="H16" s="46">
        <v>8.39</v>
      </c>
      <c r="I16" s="160">
        <f t="shared" si="2"/>
        <v>159.74</v>
      </c>
      <c r="J16" s="160">
        <v>159.74</v>
      </c>
      <c r="L16" s="159">
        <v>158.76</v>
      </c>
      <c r="M16" s="159">
        <v>158.76</v>
      </c>
      <c r="O16" s="162">
        <v>198.13</v>
      </c>
      <c r="P16" s="162">
        <v>198.13</v>
      </c>
      <c r="R16" s="159">
        <v>127.16</v>
      </c>
      <c r="S16" s="159">
        <v>5.05</v>
      </c>
      <c r="T16" s="159">
        <v>57.91</v>
      </c>
      <c r="U16" s="160">
        <f t="shared" si="3"/>
        <v>190.12</v>
      </c>
      <c r="V16" s="160">
        <v>190.12</v>
      </c>
      <c r="X16" s="162">
        <v>140.03</v>
      </c>
      <c r="Y16" s="162">
        <v>65.34</v>
      </c>
      <c r="Z16" s="160">
        <f t="shared" si="4"/>
        <v>205.37</v>
      </c>
      <c r="AA16" s="160">
        <v>205.37</v>
      </c>
      <c r="AC16" s="159">
        <v>117.43</v>
      </c>
      <c r="AD16" s="159">
        <v>117.43</v>
      </c>
      <c r="AF16" s="162">
        <v>145.31</v>
      </c>
      <c r="AG16" s="162">
        <v>145.31</v>
      </c>
      <c r="AI16" s="162">
        <v>134.08000000000001</v>
      </c>
      <c r="AJ16" s="162">
        <v>134.08000000000001</v>
      </c>
      <c r="AL16" s="159">
        <v>172.92</v>
      </c>
      <c r="AM16" s="159">
        <v>172.92</v>
      </c>
      <c r="AO16" s="159">
        <v>232.06</v>
      </c>
      <c r="AP16" s="162">
        <v>232.06</v>
      </c>
      <c r="AR16" s="162">
        <v>62.69</v>
      </c>
      <c r="AS16" s="162">
        <v>36.74</v>
      </c>
      <c r="AT16" s="159">
        <v>37.96</v>
      </c>
      <c r="AU16" s="159">
        <v>7.67</v>
      </c>
      <c r="AV16" s="159">
        <f t="shared" si="0"/>
        <v>145.06</v>
      </c>
      <c r="AW16" s="159">
        <v>145.06</v>
      </c>
      <c r="AX16" s="164">
        <v>10.31</v>
      </c>
      <c r="AY16" s="160">
        <f t="shared" si="5"/>
        <v>155.37</v>
      </c>
      <c r="BA16" s="162">
        <v>73.459999999999994</v>
      </c>
      <c r="BB16" s="162">
        <v>36.74</v>
      </c>
      <c r="BC16" s="162">
        <v>43.88</v>
      </c>
      <c r="BD16" s="162">
        <f t="shared" si="6"/>
        <v>154.07999999999998</v>
      </c>
      <c r="BE16" s="162">
        <v>154.07999999999998</v>
      </c>
      <c r="BH16" s="162">
        <v>46.99</v>
      </c>
      <c r="BI16" s="162">
        <v>38.29</v>
      </c>
      <c r="BJ16" s="162">
        <v>82.31</v>
      </c>
      <c r="BK16" s="160">
        <f t="shared" si="7"/>
        <v>167.59</v>
      </c>
      <c r="BL16" s="160">
        <v>167.59</v>
      </c>
      <c r="BO16" s="48"/>
      <c r="BP16" s="48"/>
      <c r="BS16" s="46"/>
      <c r="BT16" s="48"/>
      <c r="BU16" s="42"/>
      <c r="BV16" s="42"/>
      <c r="BX16" s="46"/>
      <c r="BY16" s="48"/>
      <c r="BZ16" s="42"/>
      <c r="CC16" s="48"/>
      <c r="CD16" s="48"/>
      <c r="CE16" s="42"/>
      <c r="CG16" s="48"/>
      <c r="CH16" s="48"/>
    </row>
    <row r="17" spans="1:86" x14ac:dyDescent="0.25">
      <c r="A17" s="45">
        <v>13</v>
      </c>
      <c r="B17" s="46">
        <v>132.76</v>
      </c>
      <c r="C17" s="46">
        <v>4.24</v>
      </c>
      <c r="D17" s="162">
        <f t="shared" si="1"/>
        <v>137</v>
      </c>
      <c r="E17" s="162">
        <v>137</v>
      </c>
      <c r="F17" s="45"/>
      <c r="G17" s="46">
        <v>151.35</v>
      </c>
      <c r="H17" s="46">
        <v>8.39</v>
      </c>
      <c r="I17" s="160">
        <f t="shared" si="2"/>
        <v>159.74</v>
      </c>
      <c r="J17" s="160">
        <v>159.74</v>
      </c>
      <c r="L17" s="159">
        <v>158.76</v>
      </c>
      <c r="M17" s="159">
        <v>158.76</v>
      </c>
      <c r="O17" s="162">
        <v>198.13</v>
      </c>
      <c r="P17" s="162">
        <v>198.13</v>
      </c>
      <c r="R17" s="159">
        <v>127.16</v>
      </c>
      <c r="S17" s="159">
        <v>5.05</v>
      </c>
      <c r="T17" s="159">
        <v>57.91</v>
      </c>
      <c r="U17" s="160">
        <f t="shared" si="3"/>
        <v>190.12</v>
      </c>
      <c r="V17" s="160">
        <v>190.12</v>
      </c>
      <c r="X17" s="162">
        <v>140.03</v>
      </c>
      <c r="Y17" s="162">
        <v>65.34</v>
      </c>
      <c r="Z17" s="160">
        <f t="shared" si="4"/>
        <v>205.37</v>
      </c>
      <c r="AA17" s="160">
        <v>205.37</v>
      </c>
      <c r="AC17" s="159">
        <v>117.43</v>
      </c>
      <c r="AD17" s="159">
        <v>117.43</v>
      </c>
      <c r="AF17" s="162">
        <v>145.31</v>
      </c>
      <c r="AG17" s="162">
        <v>145.31</v>
      </c>
      <c r="AI17" s="162">
        <v>134.08000000000001</v>
      </c>
      <c r="AJ17" s="162">
        <v>134.08000000000001</v>
      </c>
      <c r="AL17" s="159">
        <v>172.92</v>
      </c>
      <c r="AM17" s="159">
        <v>172.92</v>
      </c>
      <c r="AO17" s="159">
        <v>232.06</v>
      </c>
      <c r="AP17" s="162">
        <v>232.06</v>
      </c>
      <c r="AR17" s="162">
        <v>62.69</v>
      </c>
      <c r="AS17" s="162">
        <v>36.74</v>
      </c>
      <c r="AT17" s="159">
        <v>37.96</v>
      </c>
      <c r="AU17" s="159">
        <v>7.67</v>
      </c>
      <c r="AV17" s="159">
        <f t="shared" si="0"/>
        <v>145.06</v>
      </c>
      <c r="AW17" s="159">
        <v>145.06</v>
      </c>
      <c r="AX17" s="164">
        <v>10.31</v>
      </c>
      <c r="AY17" s="160">
        <f t="shared" si="5"/>
        <v>155.37</v>
      </c>
      <c r="BA17" s="162">
        <v>73.459999999999994</v>
      </c>
      <c r="BB17" s="162">
        <v>36.74</v>
      </c>
      <c r="BC17" s="162">
        <v>43.88</v>
      </c>
      <c r="BD17" s="162">
        <f t="shared" si="6"/>
        <v>154.07999999999998</v>
      </c>
      <c r="BE17" s="162">
        <v>154.07999999999998</v>
      </c>
      <c r="BH17" s="162">
        <v>46.99</v>
      </c>
      <c r="BI17" s="162">
        <v>38.29</v>
      </c>
      <c r="BJ17" s="162">
        <v>82.31</v>
      </c>
      <c r="BK17" s="160">
        <f t="shared" si="7"/>
        <v>167.59</v>
      </c>
      <c r="BL17" s="160">
        <v>167.59</v>
      </c>
      <c r="BO17" s="48"/>
      <c r="BP17" s="48"/>
      <c r="BS17" s="46"/>
      <c r="BT17" s="48"/>
      <c r="BU17" s="42"/>
      <c r="BV17" s="42"/>
      <c r="BX17" s="46"/>
      <c r="BY17" s="48"/>
      <c r="BZ17" s="42"/>
      <c r="CC17" s="48"/>
      <c r="CD17" s="48"/>
      <c r="CE17" s="42"/>
      <c r="CG17" s="48"/>
      <c r="CH17" s="48"/>
    </row>
    <row r="18" spans="1:86" x14ac:dyDescent="0.25">
      <c r="A18" s="45">
        <v>14</v>
      </c>
      <c r="B18" s="46">
        <v>132.76</v>
      </c>
      <c r="C18" s="46">
        <v>4.24</v>
      </c>
      <c r="D18" s="162">
        <f t="shared" si="1"/>
        <v>137</v>
      </c>
      <c r="E18" s="162">
        <v>137</v>
      </c>
      <c r="F18" s="45"/>
      <c r="G18" s="46">
        <v>151.35</v>
      </c>
      <c r="H18" s="46">
        <v>8.39</v>
      </c>
      <c r="I18" s="160">
        <f t="shared" si="2"/>
        <v>159.74</v>
      </c>
      <c r="J18" s="160">
        <v>159.74</v>
      </c>
      <c r="L18" s="159">
        <v>158.76</v>
      </c>
      <c r="M18" s="159">
        <v>158.76</v>
      </c>
      <c r="O18" s="162">
        <v>198.13</v>
      </c>
      <c r="P18" s="162">
        <v>198.13</v>
      </c>
      <c r="R18" s="159">
        <v>127.16</v>
      </c>
      <c r="S18" s="159">
        <v>5.05</v>
      </c>
      <c r="T18" s="159">
        <v>57.91</v>
      </c>
      <c r="U18" s="160">
        <f t="shared" si="3"/>
        <v>190.12</v>
      </c>
      <c r="V18" s="160">
        <v>190.12</v>
      </c>
      <c r="X18" s="162">
        <v>140.03</v>
      </c>
      <c r="Y18" s="162">
        <v>65.34</v>
      </c>
      <c r="Z18" s="160">
        <f t="shared" si="4"/>
        <v>205.37</v>
      </c>
      <c r="AA18" s="160">
        <v>205.37</v>
      </c>
      <c r="AC18" s="159">
        <v>117.43</v>
      </c>
      <c r="AD18" s="159">
        <v>117.43</v>
      </c>
      <c r="AF18" s="162">
        <v>145.31</v>
      </c>
      <c r="AG18" s="162">
        <v>145.31</v>
      </c>
      <c r="AI18" s="162">
        <v>134.08000000000001</v>
      </c>
      <c r="AJ18" s="162">
        <v>134.08000000000001</v>
      </c>
      <c r="AL18" s="159">
        <v>172.92</v>
      </c>
      <c r="AM18" s="159">
        <v>172.92</v>
      </c>
      <c r="AO18" s="159">
        <v>232.06</v>
      </c>
      <c r="AP18" s="162">
        <v>232.06</v>
      </c>
      <c r="AR18" s="162">
        <v>62.69</v>
      </c>
      <c r="AS18" s="162">
        <v>36.74</v>
      </c>
      <c r="AT18" s="159">
        <v>37.96</v>
      </c>
      <c r="AU18" s="159">
        <v>7.67</v>
      </c>
      <c r="AV18" s="159">
        <f t="shared" si="0"/>
        <v>145.06</v>
      </c>
      <c r="AW18" s="159">
        <v>145.06</v>
      </c>
      <c r="AX18" s="164">
        <v>10.31</v>
      </c>
      <c r="AY18" s="160">
        <f t="shared" si="5"/>
        <v>155.37</v>
      </c>
      <c r="BA18" s="162">
        <v>73.459999999999994</v>
      </c>
      <c r="BB18" s="162">
        <v>36.74</v>
      </c>
      <c r="BC18" s="162">
        <v>43.88</v>
      </c>
      <c r="BD18" s="162">
        <f t="shared" si="6"/>
        <v>154.07999999999998</v>
      </c>
      <c r="BE18" s="162">
        <v>154.07999999999998</v>
      </c>
      <c r="BH18" s="162">
        <v>46.99</v>
      </c>
      <c r="BI18" s="162">
        <v>38.29</v>
      </c>
      <c r="BJ18" s="162">
        <v>82.31</v>
      </c>
      <c r="BK18" s="160">
        <f t="shared" si="7"/>
        <v>167.59</v>
      </c>
      <c r="BL18" s="160">
        <v>167.59</v>
      </c>
      <c r="BO18" s="48"/>
      <c r="BP18" s="48"/>
      <c r="BS18" s="46"/>
      <c r="BT18" s="48"/>
      <c r="BU18" s="42"/>
      <c r="BV18" s="42"/>
      <c r="BX18" s="46"/>
      <c r="BY18" s="48"/>
      <c r="BZ18" s="42"/>
      <c r="CC18" s="48"/>
      <c r="CD18" s="48"/>
      <c r="CE18" s="42"/>
      <c r="CG18" s="48"/>
      <c r="CH18" s="48"/>
    </row>
    <row r="19" spans="1:86" x14ac:dyDescent="0.25">
      <c r="A19" s="45">
        <v>15</v>
      </c>
      <c r="B19" s="46">
        <v>132.76</v>
      </c>
      <c r="C19" s="46">
        <v>4.24</v>
      </c>
      <c r="D19" s="162">
        <f t="shared" si="1"/>
        <v>137</v>
      </c>
      <c r="E19" s="162">
        <v>137</v>
      </c>
      <c r="F19" s="45"/>
      <c r="G19" s="46">
        <v>151.35</v>
      </c>
      <c r="H19" s="46">
        <v>8.39</v>
      </c>
      <c r="I19" s="160">
        <f t="shared" si="2"/>
        <v>159.74</v>
      </c>
      <c r="J19" s="160">
        <v>159.74</v>
      </c>
      <c r="L19" s="159">
        <v>158.76</v>
      </c>
      <c r="M19" s="159">
        <v>158.76</v>
      </c>
      <c r="O19" s="162">
        <v>198.13</v>
      </c>
      <c r="P19" s="162">
        <v>198.13</v>
      </c>
      <c r="R19" s="159">
        <v>129.25</v>
      </c>
      <c r="S19" s="159">
        <v>5.05</v>
      </c>
      <c r="T19" s="159">
        <v>68.08</v>
      </c>
      <c r="U19" s="160">
        <f t="shared" si="3"/>
        <v>202.38</v>
      </c>
      <c r="V19" s="160">
        <v>202.38</v>
      </c>
      <c r="X19" s="162">
        <v>166.81</v>
      </c>
      <c r="Y19" s="162">
        <v>76.790000000000006</v>
      </c>
      <c r="Z19" s="160">
        <f t="shared" si="4"/>
        <v>243.60000000000002</v>
      </c>
      <c r="AA19" s="160">
        <v>243.60000000000002</v>
      </c>
      <c r="AC19" s="159">
        <v>226.25</v>
      </c>
      <c r="AD19" s="159">
        <v>226.25</v>
      </c>
      <c r="AF19" s="162">
        <v>250.58</v>
      </c>
      <c r="AG19" s="162">
        <v>250.58</v>
      </c>
      <c r="AI19" s="162">
        <v>134.08000000000001</v>
      </c>
      <c r="AJ19" s="162">
        <v>134.08000000000001</v>
      </c>
      <c r="AL19" s="159">
        <v>172.92</v>
      </c>
      <c r="AM19" s="159">
        <v>172.92</v>
      </c>
      <c r="AO19" s="159">
        <v>232.06</v>
      </c>
      <c r="AP19" s="162">
        <v>232.06</v>
      </c>
      <c r="AR19" s="162">
        <v>62.69</v>
      </c>
      <c r="AS19" s="162">
        <v>36.74</v>
      </c>
      <c r="AT19" s="159">
        <v>37.96</v>
      </c>
      <c r="AU19" s="159">
        <v>7.67</v>
      </c>
      <c r="AV19" s="159">
        <f t="shared" si="0"/>
        <v>145.06</v>
      </c>
      <c r="AW19" s="159">
        <v>145.06</v>
      </c>
      <c r="AX19" s="164">
        <v>10.31</v>
      </c>
      <c r="AY19" s="160">
        <f t="shared" si="5"/>
        <v>155.37</v>
      </c>
      <c r="BA19" s="162">
        <v>73.459999999999994</v>
      </c>
      <c r="BB19" s="162">
        <v>36.74</v>
      </c>
      <c r="BC19" s="162">
        <v>43.88</v>
      </c>
      <c r="BD19" s="162">
        <f t="shared" si="6"/>
        <v>154.07999999999998</v>
      </c>
      <c r="BE19" s="162">
        <v>154.07999999999998</v>
      </c>
      <c r="BH19" s="162">
        <v>46.99</v>
      </c>
      <c r="BI19" s="162">
        <v>38.29</v>
      </c>
      <c r="BJ19" s="162">
        <v>82.31</v>
      </c>
      <c r="BK19" s="160">
        <f t="shared" si="7"/>
        <v>167.59</v>
      </c>
      <c r="BL19" s="160">
        <v>167.59</v>
      </c>
      <c r="BO19" s="48"/>
      <c r="BP19" s="48"/>
      <c r="BS19" s="46"/>
      <c r="BT19" s="48"/>
      <c r="BU19" s="42"/>
      <c r="BV19" s="42"/>
      <c r="BX19" s="46"/>
      <c r="BY19" s="48"/>
      <c r="BZ19" s="42"/>
      <c r="CC19" s="48"/>
      <c r="CD19" s="48"/>
      <c r="CE19" s="42"/>
      <c r="CG19" s="48"/>
      <c r="CH19" s="48"/>
    </row>
    <row r="20" spans="1:86" x14ac:dyDescent="0.25">
      <c r="A20" s="45">
        <v>16</v>
      </c>
      <c r="B20" s="46">
        <v>146.24</v>
      </c>
      <c r="C20" s="46">
        <v>6.67</v>
      </c>
      <c r="D20" s="162">
        <f t="shared" si="1"/>
        <v>152.91</v>
      </c>
      <c r="E20" s="162">
        <v>152.91</v>
      </c>
      <c r="F20" s="45"/>
      <c r="G20" s="46">
        <v>163.16999999999999</v>
      </c>
      <c r="H20" s="46">
        <v>18.510000000000002</v>
      </c>
      <c r="I20" s="160">
        <f t="shared" si="2"/>
        <v>181.67999999999998</v>
      </c>
      <c r="J20" s="160">
        <v>181.67999999999998</v>
      </c>
      <c r="L20" s="159">
        <v>201.43</v>
      </c>
      <c r="M20" s="159">
        <v>201.43</v>
      </c>
      <c r="O20" s="162">
        <v>223.81</v>
      </c>
      <c r="P20" s="162">
        <v>223.81</v>
      </c>
      <c r="R20" s="159">
        <v>129.25</v>
      </c>
      <c r="S20" s="159">
        <v>5.05</v>
      </c>
      <c r="T20" s="159">
        <v>68.08</v>
      </c>
      <c r="U20" s="160">
        <f t="shared" si="3"/>
        <v>202.38</v>
      </c>
      <c r="V20" s="160">
        <v>202.38</v>
      </c>
      <c r="X20" s="162">
        <v>166.81</v>
      </c>
      <c r="Y20" s="162">
        <v>76.790000000000006</v>
      </c>
      <c r="Z20" s="160">
        <f t="shared" si="4"/>
        <v>243.60000000000002</v>
      </c>
      <c r="AA20" s="160">
        <v>243.60000000000002</v>
      </c>
      <c r="AC20" s="159">
        <v>226.25</v>
      </c>
      <c r="AD20" s="159">
        <v>226.25</v>
      </c>
      <c r="AF20" s="162">
        <v>250.58</v>
      </c>
      <c r="AG20" s="162">
        <v>250.58</v>
      </c>
      <c r="AI20" s="162">
        <v>134.08000000000001</v>
      </c>
      <c r="AJ20" s="162">
        <v>134.08000000000001</v>
      </c>
      <c r="AL20" s="159">
        <v>153.44</v>
      </c>
      <c r="AM20" s="159">
        <v>153.44</v>
      </c>
      <c r="AO20" s="159">
        <v>205.9</v>
      </c>
      <c r="AP20" s="162">
        <v>205.9</v>
      </c>
      <c r="AR20" s="162">
        <v>139.33000000000001</v>
      </c>
      <c r="AS20" s="162">
        <v>107.95</v>
      </c>
      <c r="AT20" s="159">
        <v>60.38</v>
      </c>
      <c r="AU20" s="159">
        <v>10.39</v>
      </c>
      <c r="AV20" s="159">
        <f t="shared" si="0"/>
        <v>318.05</v>
      </c>
      <c r="AW20" s="159">
        <v>318.05</v>
      </c>
      <c r="AX20" s="164">
        <v>29.47</v>
      </c>
      <c r="AY20" s="160">
        <f t="shared" si="5"/>
        <v>347.52</v>
      </c>
      <c r="BA20" s="162">
        <v>195.7</v>
      </c>
      <c r="BB20" s="162">
        <v>107.95</v>
      </c>
      <c r="BC20" s="162">
        <v>70.87</v>
      </c>
      <c r="BD20" s="162">
        <f t="shared" si="6"/>
        <v>374.52</v>
      </c>
      <c r="BE20" s="162">
        <v>374.52</v>
      </c>
      <c r="BH20" s="162">
        <v>176.78</v>
      </c>
      <c r="BI20" s="162">
        <v>121.29</v>
      </c>
      <c r="BJ20" s="162">
        <v>53.56</v>
      </c>
      <c r="BK20" s="160">
        <f t="shared" si="7"/>
        <v>351.63</v>
      </c>
      <c r="BL20" s="160">
        <v>351.63</v>
      </c>
      <c r="BO20" s="48"/>
      <c r="BP20" s="48"/>
      <c r="BS20" s="46"/>
      <c r="BT20" s="48"/>
      <c r="BU20" s="42"/>
      <c r="BV20" s="42"/>
      <c r="BX20" s="46"/>
      <c r="BY20" s="48"/>
      <c r="BZ20" s="42"/>
      <c r="CC20" s="48"/>
      <c r="CD20" s="48"/>
      <c r="CE20" s="42"/>
      <c r="CG20" s="48"/>
      <c r="CH20" s="48"/>
    </row>
    <row r="21" spans="1:86" x14ac:dyDescent="0.25">
      <c r="A21" s="45">
        <v>17</v>
      </c>
      <c r="B21" s="46">
        <v>146.24</v>
      </c>
      <c r="C21" s="46">
        <v>6.67</v>
      </c>
      <c r="D21" s="162">
        <f t="shared" si="1"/>
        <v>152.91</v>
      </c>
      <c r="E21" s="162">
        <v>152.91</v>
      </c>
      <c r="F21" s="45"/>
      <c r="G21" s="46">
        <v>163.16999999999999</v>
      </c>
      <c r="H21" s="46">
        <v>18.510000000000002</v>
      </c>
      <c r="I21" s="160">
        <f t="shared" si="2"/>
        <v>181.67999999999998</v>
      </c>
      <c r="J21" s="160">
        <v>181.67999999999998</v>
      </c>
      <c r="L21" s="159">
        <v>201.43</v>
      </c>
      <c r="M21" s="159">
        <v>201.43</v>
      </c>
      <c r="O21" s="162">
        <v>223.81</v>
      </c>
      <c r="P21" s="162">
        <v>223.81</v>
      </c>
      <c r="R21" s="159">
        <v>129.25</v>
      </c>
      <c r="S21" s="159">
        <v>5.05</v>
      </c>
      <c r="T21" s="159">
        <v>68.08</v>
      </c>
      <c r="U21" s="160">
        <f t="shared" si="3"/>
        <v>202.38</v>
      </c>
      <c r="V21" s="160">
        <v>202.38</v>
      </c>
      <c r="X21" s="162">
        <v>166.81</v>
      </c>
      <c r="Y21" s="162">
        <v>76.790000000000006</v>
      </c>
      <c r="Z21" s="160">
        <f t="shared" si="4"/>
        <v>243.60000000000002</v>
      </c>
      <c r="AA21" s="160">
        <v>243.60000000000002</v>
      </c>
      <c r="AC21" s="159">
        <v>226.25</v>
      </c>
      <c r="AD21" s="159">
        <v>226.25</v>
      </c>
      <c r="AF21" s="162">
        <v>250.58</v>
      </c>
      <c r="AG21" s="162">
        <v>250.58</v>
      </c>
      <c r="AI21" s="162">
        <v>160.91999999999999</v>
      </c>
      <c r="AJ21" s="162">
        <v>160.91999999999999</v>
      </c>
      <c r="AL21" s="159">
        <v>153.44</v>
      </c>
      <c r="AM21" s="159">
        <v>153.44</v>
      </c>
      <c r="AO21" s="159">
        <v>205.9</v>
      </c>
      <c r="AP21" s="162">
        <v>205.9</v>
      </c>
      <c r="AR21" s="162">
        <v>141.82</v>
      </c>
      <c r="AS21" s="162">
        <v>109.74</v>
      </c>
      <c r="AT21" s="159">
        <v>60.53</v>
      </c>
      <c r="AU21" s="159">
        <v>10.51</v>
      </c>
      <c r="AV21" s="159">
        <f t="shared" si="0"/>
        <v>322.60000000000002</v>
      </c>
      <c r="AW21" s="159">
        <v>322.60000000000002</v>
      </c>
      <c r="AX21" s="164">
        <v>29.92</v>
      </c>
      <c r="AY21" s="160">
        <f t="shared" si="5"/>
        <v>352.52000000000004</v>
      </c>
      <c r="BA21" s="162">
        <v>198.97</v>
      </c>
      <c r="BB21" s="162">
        <v>109.74</v>
      </c>
      <c r="BC21" s="162">
        <v>71.040000000000006</v>
      </c>
      <c r="BD21" s="162">
        <f t="shared" si="6"/>
        <v>379.75</v>
      </c>
      <c r="BE21" s="162">
        <v>379.75</v>
      </c>
      <c r="BH21" s="162">
        <v>179.22</v>
      </c>
      <c r="BI21" s="162">
        <v>122.69</v>
      </c>
      <c r="BJ21" s="162">
        <v>54.02</v>
      </c>
      <c r="BK21" s="160">
        <f t="shared" si="7"/>
        <v>355.92999999999995</v>
      </c>
      <c r="BL21" s="160">
        <v>355.92999999999995</v>
      </c>
      <c r="BO21" s="48"/>
      <c r="BP21" s="48"/>
      <c r="BS21" s="46"/>
      <c r="BT21" s="48"/>
      <c r="BU21" s="42"/>
      <c r="BV21" s="42"/>
      <c r="BX21" s="46"/>
      <c r="BY21" s="48"/>
      <c r="BZ21" s="42"/>
      <c r="CC21" s="48"/>
      <c r="CD21" s="48"/>
      <c r="CE21" s="42"/>
      <c r="CG21" s="48"/>
      <c r="CH21" s="48"/>
    </row>
    <row r="22" spans="1:86" x14ac:dyDescent="0.25">
      <c r="A22" s="45">
        <v>18</v>
      </c>
      <c r="B22" s="46">
        <v>146.24</v>
      </c>
      <c r="C22" s="46">
        <v>6.67</v>
      </c>
      <c r="D22" s="162">
        <f t="shared" si="1"/>
        <v>152.91</v>
      </c>
      <c r="E22" s="162">
        <v>152.91</v>
      </c>
      <c r="F22" s="45"/>
      <c r="G22" s="46">
        <v>163.16999999999999</v>
      </c>
      <c r="H22" s="46">
        <v>18.510000000000002</v>
      </c>
      <c r="I22" s="160">
        <f t="shared" si="2"/>
        <v>181.67999999999998</v>
      </c>
      <c r="J22" s="160">
        <v>181.67999999999998</v>
      </c>
      <c r="L22" s="159">
        <v>201.43</v>
      </c>
      <c r="M22" s="159">
        <v>201.43</v>
      </c>
      <c r="O22" s="162">
        <v>223.81</v>
      </c>
      <c r="P22" s="162">
        <v>223.81</v>
      </c>
      <c r="R22" s="159">
        <v>129.25</v>
      </c>
      <c r="S22" s="159">
        <v>5.05</v>
      </c>
      <c r="T22" s="159">
        <v>68.08</v>
      </c>
      <c r="U22" s="160">
        <f t="shared" si="3"/>
        <v>202.38</v>
      </c>
      <c r="V22" s="160">
        <v>202.38</v>
      </c>
      <c r="X22" s="162">
        <v>166.81</v>
      </c>
      <c r="Y22" s="162">
        <v>76.790000000000006</v>
      </c>
      <c r="Z22" s="160">
        <f t="shared" si="4"/>
        <v>243.60000000000002</v>
      </c>
      <c r="AA22" s="160">
        <v>243.60000000000002</v>
      </c>
      <c r="AC22" s="159">
        <v>226.25</v>
      </c>
      <c r="AD22" s="159">
        <v>226.25</v>
      </c>
      <c r="AF22" s="162">
        <v>250.58</v>
      </c>
      <c r="AG22" s="162">
        <v>250.58</v>
      </c>
      <c r="AI22" s="162">
        <v>160.91999999999999</v>
      </c>
      <c r="AJ22" s="162">
        <v>160.91999999999999</v>
      </c>
      <c r="AL22" s="159">
        <v>153.44</v>
      </c>
      <c r="AM22" s="159">
        <v>153.44</v>
      </c>
      <c r="AO22" s="159">
        <v>205.9</v>
      </c>
      <c r="AP22" s="162">
        <v>205.9</v>
      </c>
      <c r="AR22" s="162">
        <v>144.41</v>
      </c>
      <c r="AS22" s="162">
        <v>111.58</v>
      </c>
      <c r="AT22" s="159">
        <v>60.69</v>
      </c>
      <c r="AU22" s="159">
        <v>10.64</v>
      </c>
      <c r="AV22" s="159">
        <f t="shared" si="0"/>
        <v>327.32</v>
      </c>
      <c r="AW22" s="159">
        <v>327.32</v>
      </c>
      <c r="AX22" s="164">
        <v>30.39</v>
      </c>
      <c r="AY22" s="160">
        <f t="shared" si="5"/>
        <v>357.71</v>
      </c>
      <c r="BA22" s="162">
        <v>202.35</v>
      </c>
      <c r="BB22" s="162">
        <v>111.58</v>
      </c>
      <c r="BC22" s="162">
        <v>71.23</v>
      </c>
      <c r="BD22" s="162">
        <f t="shared" si="6"/>
        <v>385.16</v>
      </c>
      <c r="BE22" s="162">
        <v>385.16</v>
      </c>
      <c r="BH22" s="162">
        <v>181.69</v>
      </c>
      <c r="BI22" s="162">
        <v>124.1</v>
      </c>
      <c r="BJ22" s="162">
        <v>54.49</v>
      </c>
      <c r="BK22" s="160">
        <f t="shared" si="7"/>
        <v>360.28</v>
      </c>
      <c r="BL22" s="160">
        <v>360.28</v>
      </c>
      <c r="BO22" s="48"/>
      <c r="BP22" s="48"/>
      <c r="BS22" s="46"/>
      <c r="BT22" s="48"/>
      <c r="BU22" s="42"/>
      <c r="BV22" s="42"/>
      <c r="BX22" s="46"/>
      <c r="BY22" s="48"/>
      <c r="BZ22" s="42"/>
      <c r="CC22" s="48"/>
      <c r="CD22" s="48"/>
      <c r="CE22" s="42"/>
      <c r="CG22" s="48"/>
      <c r="CH22" s="48"/>
    </row>
    <row r="23" spans="1:86" x14ac:dyDescent="0.25">
      <c r="A23" s="45">
        <v>19</v>
      </c>
      <c r="B23" s="46">
        <v>146.24</v>
      </c>
      <c r="C23" s="46">
        <v>6.67</v>
      </c>
      <c r="D23" s="162">
        <f t="shared" si="1"/>
        <v>152.91</v>
      </c>
      <c r="E23" s="162">
        <v>152.91</v>
      </c>
      <c r="F23" s="45"/>
      <c r="G23" s="46">
        <v>163.16999999999999</v>
      </c>
      <c r="H23" s="46">
        <v>18.510000000000002</v>
      </c>
      <c r="I23" s="160">
        <f t="shared" si="2"/>
        <v>181.67999999999998</v>
      </c>
      <c r="J23" s="160">
        <v>181.67999999999998</v>
      </c>
      <c r="L23" s="159">
        <v>201.43</v>
      </c>
      <c r="M23" s="159">
        <v>201.43</v>
      </c>
      <c r="O23" s="162">
        <v>223.81</v>
      </c>
      <c r="P23" s="162">
        <v>223.81</v>
      </c>
      <c r="R23" s="159">
        <v>129.25</v>
      </c>
      <c r="S23" s="159">
        <v>5.05</v>
      </c>
      <c r="T23" s="159">
        <v>68.08</v>
      </c>
      <c r="U23" s="160">
        <f t="shared" si="3"/>
        <v>202.38</v>
      </c>
      <c r="V23" s="160">
        <v>202.38</v>
      </c>
      <c r="X23" s="162">
        <v>166.81</v>
      </c>
      <c r="Y23" s="162">
        <v>76.790000000000006</v>
      </c>
      <c r="Z23" s="160">
        <f t="shared" si="4"/>
        <v>243.60000000000002</v>
      </c>
      <c r="AA23" s="160">
        <v>243.60000000000002</v>
      </c>
      <c r="AC23" s="159">
        <v>226.25</v>
      </c>
      <c r="AD23" s="159">
        <v>226.25</v>
      </c>
      <c r="AF23" s="162">
        <v>250.58</v>
      </c>
      <c r="AG23" s="162">
        <v>250.58</v>
      </c>
      <c r="AI23" s="162">
        <v>160.91999999999999</v>
      </c>
      <c r="AJ23" s="162">
        <v>160.91999999999999</v>
      </c>
      <c r="AL23" s="159">
        <v>153.44</v>
      </c>
      <c r="AM23" s="159">
        <v>153.44</v>
      </c>
      <c r="AO23" s="159">
        <v>205.9</v>
      </c>
      <c r="AP23" s="162">
        <v>205.9</v>
      </c>
      <c r="AR23" s="162">
        <v>147.07</v>
      </c>
      <c r="AS23" s="162">
        <v>113.46</v>
      </c>
      <c r="AT23" s="159">
        <v>60.84</v>
      </c>
      <c r="AU23" s="159">
        <v>10.77</v>
      </c>
      <c r="AV23" s="159">
        <f t="shared" si="0"/>
        <v>332.14</v>
      </c>
      <c r="AW23" s="159">
        <v>332.14</v>
      </c>
      <c r="AX23" s="164">
        <v>30.87</v>
      </c>
      <c r="AY23" s="160">
        <f t="shared" si="5"/>
        <v>363.01</v>
      </c>
      <c r="BA23" s="162">
        <v>205.84</v>
      </c>
      <c r="BB23" s="162">
        <v>113.46</v>
      </c>
      <c r="BC23" s="162">
        <v>71.42</v>
      </c>
      <c r="BD23" s="162">
        <f t="shared" si="6"/>
        <v>390.72</v>
      </c>
      <c r="BE23" s="162">
        <v>390.72</v>
      </c>
      <c r="BH23" s="162">
        <v>184.2</v>
      </c>
      <c r="BI23" s="162">
        <v>125.54</v>
      </c>
      <c r="BJ23" s="162">
        <v>54.96</v>
      </c>
      <c r="BK23" s="160">
        <f t="shared" si="7"/>
        <v>364.7</v>
      </c>
      <c r="BL23" s="160">
        <v>364.7</v>
      </c>
      <c r="BO23" s="48"/>
      <c r="BP23" s="48"/>
      <c r="BS23" s="46"/>
      <c r="BT23" s="48"/>
      <c r="BU23" s="42"/>
      <c r="BV23" s="42"/>
      <c r="BX23" s="46"/>
      <c r="BY23" s="48"/>
      <c r="BZ23" s="42"/>
      <c r="CC23" s="48"/>
      <c r="CD23" s="48"/>
      <c r="CE23" s="42"/>
      <c r="CG23" s="48"/>
      <c r="CH23" s="48"/>
    </row>
    <row r="24" spans="1:86" x14ac:dyDescent="0.25">
      <c r="A24" s="45">
        <v>20</v>
      </c>
      <c r="B24" s="46">
        <v>146.24</v>
      </c>
      <c r="C24" s="46">
        <v>6.67</v>
      </c>
      <c r="D24" s="162">
        <f t="shared" si="1"/>
        <v>152.91</v>
      </c>
      <c r="E24" s="162">
        <v>152.91</v>
      </c>
      <c r="F24" s="45"/>
      <c r="G24" s="46">
        <v>163.16999999999999</v>
      </c>
      <c r="H24" s="46">
        <v>18.510000000000002</v>
      </c>
      <c r="I24" s="160">
        <f t="shared" si="2"/>
        <v>181.67999999999998</v>
      </c>
      <c r="J24" s="160">
        <v>181.67999999999998</v>
      </c>
      <c r="L24" s="159">
        <v>201.43</v>
      </c>
      <c r="M24" s="159">
        <v>201.43</v>
      </c>
      <c r="O24" s="162">
        <v>223.81</v>
      </c>
      <c r="P24" s="162">
        <v>223.81</v>
      </c>
      <c r="R24" s="152">
        <v>346.87</v>
      </c>
      <c r="S24" s="152">
        <v>26.52</v>
      </c>
      <c r="T24" s="152">
        <v>53.89</v>
      </c>
      <c r="U24" s="42">
        <f t="shared" si="3"/>
        <v>427.28</v>
      </c>
      <c r="V24" s="42">
        <f>U24+(U24*10%)</f>
        <v>470.00799999999998</v>
      </c>
      <c r="X24" s="46">
        <v>413.47</v>
      </c>
      <c r="Y24" s="46">
        <v>64.680000000000007</v>
      </c>
      <c r="Z24" s="42">
        <f t="shared" si="4"/>
        <v>478.15000000000003</v>
      </c>
      <c r="AA24" s="42">
        <f>Z24+(Z24*10%)</f>
        <v>525.96500000000003</v>
      </c>
      <c r="AC24" s="159">
        <v>226.25</v>
      </c>
      <c r="AD24" s="159">
        <v>226.25</v>
      </c>
      <c r="AF24" s="162">
        <v>250.58</v>
      </c>
      <c r="AG24" s="162">
        <v>250.58</v>
      </c>
      <c r="AI24" s="162">
        <v>160.91999999999999</v>
      </c>
      <c r="AJ24" s="162">
        <v>160.91999999999999</v>
      </c>
      <c r="AL24" s="159">
        <v>153.44</v>
      </c>
      <c r="AM24" s="159">
        <v>153.44</v>
      </c>
      <c r="AO24" s="159">
        <v>205.9</v>
      </c>
      <c r="AP24" s="162">
        <v>205.9</v>
      </c>
      <c r="AR24" s="162">
        <v>149.78</v>
      </c>
      <c r="AS24" s="162">
        <v>115.34</v>
      </c>
      <c r="AT24" s="159">
        <v>61.13</v>
      </c>
      <c r="AU24" s="159">
        <v>10.9</v>
      </c>
      <c r="AV24" s="159">
        <f t="shared" si="0"/>
        <v>337.15</v>
      </c>
      <c r="AW24" s="159">
        <v>337.15</v>
      </c>
      <c r="AX24" s="164">
        <v>31.35</v>
      </c>
      <c r="AY24" s="160">
        <f t="shared" si="5"/>
        <v>368.5</v>
      </c>
      <c r="BA24" s="162">
        <v>209.39</v>
      </c>
      <c r="BB24" s="162">
        <v>115.34</v>
      </c>
      <c r="BC24" s="162">
        <v>71.760000000000005</v>
      </c>
      <c r="BD24" s="162">
        <f t="shared" si="6"/>
        <v>396.49</v>
      </c>
      <c r="BE24" s="162">
        <v>396.49</v>
      </c>
      <c r="BH24" s="162">
        <v>186.75</v>
      </c>
      <c r="BI24" s="162">
        <v>127.06</v>
      </c>
      <c r="BJ24" s="162">
        <v>55.44</v>
      </c>
      <c r="BK24" s="160">
        <f t="shared" si="7"/>
        <v>369.25</v>
      </c>
      <c r="BL24" s="160">
        <v>369.25</v>
      </c>
      <c r="BO24" s="48"/>
      <c r="BP24" s="48"/>
      <c r="BS24" s="46"/>
      <c r="BT24" s="48"/>
      <c r="BU24" s="42"/>
      <c r="BV24" s="42"/>
      <c r="BX24" s="46"/>
      <c r="BY24" s="48"/>
      <c r="BZ24" s="42"/>
      <c r="CC24" s="48"/>
      <c r="CD24" s="48"/>
      <c r="CE24" s="42"/>
      <c r="CG24" s="48"/>
      <c r="CH24" s="48"/>
    </row>
    <row r="25" spans="1:86" x14ac:dyDescent="0.25">
      <c r="A25" s="45">
        <v>21</v>
      </c>
      <c r="B25" s="46">
        <v>240.02</v>
      </c>
      <c r="C25" s="46">
        <v>25.12</v>
      </c>
      <c r="D25" s="46">
        <f t="shared" si="1"/>
        <v>265.14</v>
      </c>
      <c r="E25" s="46">
        <f t="shared" ref="E25:E63" si="8">D25+(D25*10%)</f>
        <v>291.654</v>
      </c>
      <c r="F25" s="45"/>
      <c r="G25" s="46">
        <v>323.93</v>
      </c>
      <c r="H25" s="46">
        <v>34.049999999999997</v>
      </c>
      <c r="I25" s="42">
        <f t="shared" si="2"/>
        <v>357.98</v>
      </c>
      <c r="J25" s="42">
        <f t="shared" ref="J25:J55" si="9">I25+(I25*10%)</f>
        <v>393.77800000000002</v>
      </c>
      <c r="L25" s="152">
        <v>417.55</v>
      </c>
      <c r="M25" s="42">
        <f>L25+(L25*10%)</f>
        <v>459.30500000000001</v>
      </c>
      <c r="O25" s="46">
        <v>439.38</v>
      </c>
      <c r="P25" s="42">
        <f>O25+(O25*10%)</f>
        <v>483.31799999999998</v>
      </c>
      <c r="R25" s="152">
        <v>353.43</v>
      </c>
      <c r="S25" s="152">
        <v>27.01</v>
      </c>
      <c r="T25" s="152">
        <v>54.9</v>
      </c>
      <c r="U25" s="42">
        <f t="shared" si="3"/>
        <v>435.34</v>
      </c>
      <c r="V25" s="42">
        <f t="shared" ref="V25:V63" si="10">U25+(U25*10%)</f>
        <v>478.87399999999997</v>
      </c>
      <c r="X25" s="46">
        <v>421.81</v>
      </c>
      <c r="Y25" s="46">
        <v>66.03</v>
      </c>
      <c r="Z25" s="42">
        <f t="shared" si="4"/>
        <v>487.84000000000003</v>
      </c>
      <c r="AA25" s="42">
        <f t="shared" ref="AA25:AA63" si="11">Z25+(Z25*10%)</f>
        <v>536.62400000000002</v>
      </c>
      <c r="AC25" s="152">
        <v>427.72</v>
      </c>
      <c r="AD25" s="42">
        <f>AC25+(AC25*10%)</f>
        <v>470.49200000000002</v>
      </c>
      <c r="AF25" s="46">
        <v>484.62</v>
      </c>
      <c r="AG25" s="42">
        <f t="shared" ref="AG25:AG64" si="12">AF25+(AF25*10%)</f>
        <v>533.08199999999999</v>
      </c>
      <c r="AI25" s="46">
        <v>452.98</v>
      </c>
      <c r="AJ25" s="42">
        <f t="shared" ref="AJ25:AJ56" si="13">AI25+(AI25*10%)</f>
        <v>498.27800000000002</v>
      </c>
      <c r="AL25" s="152">
        <v>358.64</v>
      </c>
      <c r="AM25" s="42">
        <f>AL25+(AL25*10%)</f>
        <v>394.50399999999996</v>
      </c>
      <c r="AO25" s="152">
        <v>459.5</v>
      </c>
      <c r="AP25" s="42">
        <f>AO25+(AO25*10%)</f>
        <v>505.45</v>
      </c>
      <c r="AR25" s="162">
        <v>152.52000000000001</v>
      </c>
      <c r="AS25" s="162">
        <v>117.22</v>
      </c>
      <c r="AT25" s="159">
        <v>61.55</v>
      </c>
      <c r="AU25" s="159">
        <v>11.04</v>
      </c>
      <c r="AV25" s="159">
        <f t="shared" si="0"/>
        <v>342.33000000000004</v>
      </c>
      <c r="AW25" s="159">
        <v>342.33000000000004</v>
      </c>
      <c r="AX25" s="164">
        <v>31.83</v>
      </c>
      <c r="AY25" s="160">
        <f t="shared" si="5"/>
        <v>374.16</v>
      </c>
      <c r="BA25" s="162">
        <v>213.01</v>
      </c>
      <c r="BB25" s="162">
        <v>117.22</v>
      </c>
      <c r="BC25" s="162">
        <v>72.260000000000005</v>
      </c>
      <c r="BD25" s="162">
        <f t="shared" si="6"/>
        <v>402.49</v>
      </c>
      <c r="BE25" s="162">
        <v>402.49</v>
      </c>
      <c r="BH25" s="46">
        <v>189.34</v>
      </c>
      <c r="BI25" s="46">
        <v>128.65</v>
      </c>
      <c r="BJ25" s="46">
        <v>55.91</v>
      </c>
      <c r="BK25" s="42">
        <f t="shared" si="7"/>
        <v>373.9</v>
      </c>
      <c r="BL25" s="42">
        <f t="shared" ref="BL25:BL59" si="14">BK25+(BK25*10%)</f>
        <v>411.28999999999996</v>
      </c>
      <c r="BO25" s="48"/>
      <c r="BP25" s="42"/>
      <c r="BR25" s="42"/>
      <c r="BS25" s="46"/>
      <c r="BT25" s="48"/>
      <c r="BU25" s="42"/>
      <c r="BV25" s="42"/>
      <c r="BX25" s="46"/>
      <c r="BY25" s="48"/>
      <c r="BZ25" s="42"/>
      <c r="CA25" s="42"/>
      <c r="CC25" s="48"/>
      <c r="CD25" s="48"/>
      <c r="CE25" s="42"/>
      <c r="CG25" s="48"/>
      <c r="CH25" s="48"/>
    </row>
    <row r="26" spans="1:86" x14ac:dyDescent="0.25">
      <c r="A26" s="45">
        <v>22</v>
      </c>
      <c r="B26" s="46">
        <v>244.15</v>
      </c>
      <c r="C26" s="46">
        <v>25.84</v>
      </c>
      <c r="D26" s="46">
        <f t="shared" si="1"/>
        <v>269.99</v>
      </c>
      <c r="E26" s="46">
        <f t="shared" si="8"/>
        <v>296.98900000000003</v>
      </c>
      <c r="F26" s="45"/>
      <c r="G26" s="46">
        <v>329.55</v>
      </c>
      <c r="H26" s="46">
        <v>34.869999999999997</v>
      </c>
      <c r="I26" s="42">
        <f t="shared" si="2"/>
        <v>364.42</v>
      </c>
      <c r="J26" s="42">
        <f t="shared" si="9"/>
        <v>400.86200000000002</v>
      </c>
      <c r="L26" s="152">
        <v>423.51</v>
      </c>
      <c r="M26" s="42">
        <f t="shared" ref="M26:M63" si="15">L26+(L26*10%)</f>
        <v>465.86099999999999</v>
      </c>
      <c r="O26" s="46">
        <v>447.19</v>
      </c>
      <c r="P26" s="42">
        <f t="shared" ref="P26:P63" si="16">O26+(O26*10%)</f>
        <v>491.90899999999999</v>
      </c>
      <c r="R26" s="152">
        <v>360.17</v>
      </c>
      <c r="S26" s="152">
        <v>27.52</v>
      </c>
      <c r="T26" s="152">
        <v>55.93</v>
      </c>
      <c r="U26" s="42">
        <f t="shared" si="3"/>
        <v>443.62</v>
      </c>
      <c r="V26" s="42">
        <f t="shared" si="10"/>
        <v>487.98200000000003</v>
      </c>
      <c r="X26" s="46">
        <v>430.29</v>
      </c>
      <c r="Y26" s="46">
        <v>67.38</v>
      </c>
      <c r="Z26" s="42">
        <f t="shared" si="4"/>
        <v>497.67</v>
      </c>
      <c r="AA26" s="42">
        <f t="shared" si="11"/>
        <v>547.43700000000001</v>
      </c>
      <c r="AC26" s="152">
        <v>433.51</v>
      </c>
      <c r="AD26" s="42">
        <f t="shared" ref="AD26:AD64" si="17">AC26+(AC26*10%)</f>
        <v>476.86099999999999</v>
      </c>
      <c r="AF26" s="46">
        <v>490.84</v>
      </c>
      <c r="AG26" s="42">
        <f t="shared" si="12"/>
        <v>539.92399999999998</v>
      </c>
      <c r="AI26" s="46">
        <v>462.79</v>
      </c>
      <c r="AJ26" s="42">
        <f t="shared" si="13"/>
        <v>509.06900000000002</v>
      </c>
      <c r="AL26" s="152">
        <v>364.12</v>
      </c>
      <c r="AM26" s="42">
        <f t="shared" ref="AM26:AM64" si="18">AL26+(AL26*10%)</f>
        <v>400.53199999999998</v>
      </c>
      <c r="AO26" s="152">
        <v>464.57</v>
      </c>
      <c r="AP26" s="42">
        <f t="shared" ref="AP26:AP64" si="19">AO26+(AO26*10%)</f>
        <v>511.02699999999999</v>
      </c>
      <c r="AR26" s="46">
        <v>155.30000000000001</v>
      </c>
      <c r="AS26" s="46">
        <v>119.08</v>
      </c>
      <c r="AT26" s="152">
        <v>62.1</v>
      </c>
      <c r="AU26" s="152">
        <v>11.18</v>
      </c>
      <c r="AV26" s="152">
        <f>SUM(AR26:AU26)</f>
        <v>347.66</v>
      </c>
      <c r="AW26" s="152">
        <f>AV26+(AV26*10%)</f>
        <v>382.42600000000004</v>
      </c>
      <c r="AX26" s="155">
        <v>32.31</v>
      </c>
      <c r="AY26" s="160">
        <f t="shared" si="5"/>
        <v>414.73600000000005</v>
      </c>
      <c r="BA26" s="46">
        <v>216.68</v>
      </c>
      <c r="BB26" s="46">
        <v>119.08</v>
      </c>
      <c r="BC26" s="46">
        <v>72.92</v>
      </c>
      <c r="BD26" s="46">
        <f t="shared" si="6"/>
        <v>408.68</v>
      </c>
      <c r="BE26" s="46">
        <f t="shared" ref="BE26:BE59" si="20">BD26+(BD26*10%)</f>
        <v>449.548</v>
      </c>
      <c r="BH26" s="46">
        <v>191.98</v>
      </c>
      <c r="BI26" s="46">
        <v>130.32</v>
      </c>
      <c r="BJ26" s="46">
        <v>56.4</v>
      </c>
      <c r="BK26" s="42">
        <f t="shared" si="7"/>
        <v>378.69999999999993</v>
      </c>
      <c r="BL26" s="42">
        <f t="shared" si="14"/>
        <v>416.56999999999994</v>
      </c>
      <c r="BO26" s="48"/>
      <c r="BP26" s="42"/>
      <c r="BR26" s="42"/>
      <c r="BS26" s="46"/>
      <c r="BT26" s="48"/>
      <c r="BU26" s="42"/>
      <c r="BV26" s="42"/>
      <c r="BX26" s="46"/>
      <c r="BY26" s="48"/>
      <c r="BZ26" s="42"/>
      <c r="CA26" s="42"/>
      <c r="CC26" s="48"/>
      <c r="CD26" s="48"/>
      <c r="CE26" s="42"/>
      <c r="CG26" s="48"/>
      <c r="CH26" s="48"/>
    </row>
    <row r="27" spans="1:86" x14ac:dyDescent="0.25">
      <c r="A27" s="45">
        <v>23</v>
      </c>
      <c r="B27" s="46">
        <v>248.21</v>
      </c>
      <c r="C27" s="46">
        <v>26.57</v>
      </c>
      <c r="D27" s="46">
        <f t="shared" si="1"/>
        <v>274.78000000000003</v>
      </c>
      <c r="E27" s="46">
        <f t="shared" si="8"/>
        <v>302.25800000000004</v>
      </c>
      <c r="F27" s="45"/>
      <c r="G27" s="46">
        <v>335.08</v>
      </c>
      <c r="H27" s="46">
        <v>35.72</v>
      </c>
      <c r="I27" s="42">
        <f t="shared" si="2"/>
        <v>370.79999999999995</v>
      </c>
      <c r="J27" s="42">
        <f t="shared" si="9"/>
        <v>407.87999999999994</v>
      </c>
      <c r="L27" s="152">
        <v>429.51</v>
      </c>
      <c r="M27" s="42">
        <f t="shared" si="15"/>
        <v>472.46100000000001</v>
      </c>
      <c r="O27" s="46">
        <v>454.71</v>
      </c>
      <c r="P27" s="42">
        <f t="shared" si="16"/>
        <v>500.18099999999998</v>
      </c>
      <c r="R27" s="152">
        <v>366.98</v>
      </c>
      <c r="S27" s="152">
        <v>28.06</v>
      </c>
      <c r="T27" s="152">
        <v>57</v>
      </c>
      <c r="U27" s="42">
        <f t="shared" si="3"/>
        <v>452.04</v>
      </c>
      <c r="V27" s="42">
        <f t="shared" si="10"/>
        <v>497.24400000000003</v>
      </c>
      <c r="X27" s="46">
        <v>438.92</v>
      </c>
      <c r="Y27" s="46">
        <v>68.739999999999995</v>
      </c>
      <c r="Z27" s="42">
        <f>SUM(X27+Y27)</f>
        <v>507.66</v>
      </c>
      <c r="AA27" s="42">
        <f t="shared" si="11"/>
        <v>558.42600000000004</v>
      </c>
      <c r="AC27" s="152">
        <v>439.4</v>
      </c>
      <c r="AD27" s="42">
        <f t="shared" si="17"/>
        <v>483.34</v>
      </c>
      <c r="AF27" s="46">
        <v>497.17</v>
      </c>
      <c r="AG27" s="42">
        <f t="shared" si="12"/>
        <v>546.88700000000006</v>
      </c>
      <c r="AI27" s="46">
        <v>472.58</v>
      </c>
      <c r="AJ27" s="42">
        <f t="shared" si="13"/>
        <v>519.83799999999997</v>
      </c>
      <c r="AL27" s="152">
        <v>369.58</v>
      </c>
      <c r="AM27" s="42">
        <f t="shared" si="18"/>
        <v>406.53800000000001</v>
      </c>
      <c r="AO27" s="152">
        <v>469.56</v>
      </c>
      <c r="AP27" s="42">
        <f t="shared" si="19"/>
        <v>516.51599999999996</v>
      </c>
      <c r="AR27" s="46">
        <v>158.12</v>
      </c>
      <c r="AS27" s="46">
        <v>120.95</v>
      </c>
      <c r="AT27" s="152">
        <v>62.78</v>
      </c>
      <c r="AU27" s="152">
        <v>11.33</v>
      </c>
      <c r="AV27" s="152">
        <f t="shared" ref="AV27:AV59" si="21">SUM(AR27:AU27)</f>
        <v>353.18</v>
      </c>
      <c r="AW27" s="152">
        <f t="shared" ref="AW27:AW59" si="22">AV27+(AV27*10%)</f>
        <v>388.49799999999999</v>
      </c>
      <c r="AX27" s="155">
        <v>32.799999999999997</v>
      </c>
      <c r="AY27" s="160">
        <f t="shared" si="5"/>
        <v>421.298</v>
      </c>
      <c r="BA27" s="46">
        <v>220.42</v>
      </c>
      <c r="BB27" s="46">
        <v>120.95</v>
      </c>
      <c r="BC27" s="46">
        <v>73.75</v>
      </c>
      <c r="BD27" s="46">
        <f t="shared" si="6"/>
        <v>415.12</v>
      </c>
      <c r="BE27" s="46">
        <f t="shared" si="20"/>
        <v>456.63200000000001</v>
      </c>
      <c r="BH27" s="46">
        <v>194.68</v>
      </c>
      <c r="BI27" s="46">
        <v>132.07</v>
      </c>
      <c r="BJ27" s="46">
        <v>56.9</v>
      </c>
      <c r="BK27" s="42">
        <f t="shared" si="7"/>
        <v>383.65</v>
      </c>
      <c r="BL27" s="42">
        <f t="shared" si="14"/>
        <v>422.01499999999999</v>
      </c>
      <c r="BO27" s="48"/>
      <c r="BP27" s="42"/>
      <c r="BR27" s="42"/>
      <c r="BS27" s="46"/>
      <c r="BT27" s="48"/>
      <c r="BU27" s="42"/>
      <c r="BV27" s="42"/>
      <c r="BX27" s="46"/>
      <c r="BY27" s="48"/>
      <c r="BZ27" s="42"/>
      <c r="CA27" s="42"/>
      <c r="CC27" s="48"/>
      <c r="CD27" s="48"/>
      <c r="CE27" s="42"/>
      <c r="CG27" s="48"/>
      <c r="CH27" s="48"/>
    </row>
    <row r="28" spans="1:86" x14ac:dyDescent="0.25">
      <c r="A28" s="45">
        <v>24</v>
      </c>
      <c r="B28" s="46">
        <v>252.16</v>
      </c>
      <c r="C28" s="46">
        <v>27.31</v>
      </c>
      <c r="D28" s="46">
        <f t="shared" si="1"/>
        <v>279.46999999999997</v>
      </c>
      <c r="E28" s="46">
        <f t="shared" si="8"/>
        <v>307.41699999999997</v>
      </c>
      <c r="F28" s="45"/>
      <c r="G28" s="46">
        <v>340.49</v>
      </c>
      <c r="H28" s="46">
        <v>36.58</v>
      </c>
      <c r="I28" s="42">
        <f t="shared" si="2"/>
        <v>377.07</v>
      </c>
      <c r="J28" s="42">
        <f t="shared" si="9"/>
        <v>414.77699999999999</v>
      </c>
      <c r="L28" s="152">
        <v>435.47</v>
      </c>
      <c r="M28" s="42">
        <f t="shared" si="15"/>
        <v>479.01700000000005</v>
      </c>
      <c r="O28" s="46">
        <v>461.96</v>
      </c>
      <c r="P28" s="42">
        <f t="shared" si="16"/>
        <v>508.15599999999995</v>
      </c>
      <c r="R28" s="152">
        <v>373.55</v>
      </c>
      <c r="S28" s="152">
        <v>28.56</v>
      </c>
      <c r="T28" s="152">
        <v>58.03</v>
      </c>
      <c r="U28" s="42">
        <f t="shared" si="3"/>
        <v>460.14</v>
      </c>
      <c r="V28" s="42">
        <f t="shared" si="10"/>
        <v>506.154</v>
      </c>
      <c r="X28" s="46">
        <v>447.23</v>
      </c>
      <c r="Y28" s="46">
        <v>70.06</v>
      </c>
      <c r="Z28" s="42">
        <f t="shared" si="4"/>
        <v>517.29</v>
      </c>
      <c r="AA28" s="42">
        <f t="shared" si="11"/>
        <v>569.01900000000001</v>
      </c>
      <c r="AC28" s="152">
        <v>445.39</v>
      </c>
      <c r="AD28" s="42">
        <f t="shared" si="17"/>
        <v>489.92899999999997</v>
      </c>
      <c r="AF28" s="46">
        <v>503.6</v>
      </c>
      <c r="AG28" s="42">
        <f>AF28+(AF28*10%)</f>
        <v>553.96</v>
      </c>
      <c r="AI28" s="46">
        <v>482.41</v>
      </c>
      <c r="AJ28" s="42">
        <f t="shared" si="13"/>
        <v>530.65100000000007</v>
      </c>
      <c r="AL28" s="152">
        <v>375.02</v>
      </c>
      <c r="AM28" s="42">
        <f t="shared" si="18"/>
        <v>412.52199999999999</v>
      </c>
      <c r="AO28" s="152">
        <v>474.47</v>
      </c>
      <c r="AP28" s="42">
        <f t="shared" si="19"/>
        <v>521.91700000000003</v>
      </c>
      <c r="AR28" s="46">
        <v>160.97999999999999</v>
      </c>
      <c r="AS28" s="46">
        <v>122.81</v>
      </c>
      <c r="AT28" s="152">
        <v>63.61</v>
      </c>
      <c r="AU28" s="152">
        <v>11.48</v>
      </c>
      <c r="AV28" s="152">
        <f t="shared" si="21"/>
        <v>358.88</v>
      </c>
      <c r="AW28" s="152">
        <f t="shared" si="22"/>
        <v>394.76799999999997</v>
      </c>
      <c r="AX28" s="155">
        <v>33.29</v>
      </c>
      <c r="AY28" s="160">
        <f t="shared" si="5"/>
        <v>428.05799999999999</v>
      </c>
      <c r="BA28" s="46">
        <v>224.22</v>
      </c>
      <c r="BB28" s="46">
        <v>122.81</v>
      </c>
      <c r="BC28" s="46">
        <v>74.75</v>
      </c>
      <c r="BD28" s="46">
        <f t="shared" si="6"/>
        <v>421.78</v>
      </c>
      <c r="BE28" s="46">
        <f t="shared" si="20"/>
        <v>463.95799999999997</v>
      </c>
      <c r="BH28" s="46">
        <v>197.44</v>
      </c>
      <c r="BI28" s="46">
        <v>133.91999999999999</v>
      </c>
      <c r="BJ28" s="46">
        <v>57.42</v>
      </c>
      <c r="BK28" s="42">
        <f t="shared" si="7"/>
        <v>388.78000000000003</v>
      </c>
      <c r="BL28" s="42">
        <f t="shared" si="14"/>
        <v>427.65800000000002</v>
      </c>
      <c r="BO28" s="48"/>
      <c r="BP28" s="42"/>
      <c r="BR28" s="42"/>
      <c r="BS28" s="46"/>
      <c r="BT28" s="48"/>
      <c r="BU28" s="42"/>
      <c r="BV28" s="42"/>
      <c r="BX28" s="46"/>
      <c r="BY28" s="48"/>
      <c r="BZ28" s="42"/>
      <c r="CA28" s="42"/>
      <c r="CC28" s="48"/>
      <c r="CD28" s="48"/>
      <c r="CE28" s="42"/>
      <c r="CG28" s="48"/>
      <c r="CH28" s="48"/>
    </row>
    <row r="29" spans="1:86" x14ac:dyDescent="0.25">
      <c r="A29" s="45">
        <v>25</v>
      </c>
      <c r="B29" s="46">
        <v>256.02999999999997</v>
      </c>
      <c r="C29" s="46">
        <v>28.05</v>
      </c>
      <c r="D29" s="46">
        <f t="shared" si="1"/>
        <v>284.08</v>
      </c>
      <c r="E29" s="46">
        <f t="shared" si="8"/>
        <v>312.488</v>
      </c>
      <c r="F29" s="45"/>
      <c r="G29" s="46">
        <v>345.79</v>
      </c>
      <c r="H29" s="46">
        <v>37.450000000000003</v>
      </c>
      <c r="I29" s="42">
        <f t="shared" si="2"/>
        <v>383.24</v>
      </c>
      <c r="J29" s="42">
        <f t="shared" si="9"/>
        <v>421.56400000000002</v>
      </c>
      <c r="L29" s="152">
        <v>441.42</v>
      </c>
      <c r="M29" s="42">
        <f t="shared" si="15"/>
        <v>485.56200000000001</v>
      </c>
      <c r="O29" s="46">
        <v>468.94</v>
      </c>
      <c r="P29" s="42">
        <f t="shared" si="16"/>
        <v>515.83400000000006</v>
      </c>
      <c r="R29" s="152">
        <v>379.83</v>
      </c>
      <c r="S29" s="152">
        <v>29.02</v>
      </c>
      <c r="T29" s="152">
        <v>59.03</v>
      </c>
      <c r="U29" s="42">
        <f t="shared" si="3"/>
        <v>467.88</v>
      </c>
      <c r="V29" s="42">
        <f t="shared" si="10"/>
        <v>514.66800000000001</v>
      </c>
      <c r="X29" s="46">
        <v>455.03</v>
      </c>
      <c r="Y29" s="46">
        <v>71.290000000000006</v>
      </c>
      <c r="Z29" s="42">
        <f t="shared" si="4"/>
        <v>526.31999999999994</v>
      </c>
      <c r="AA29" s="42">
        <f t="shared" si="11"/>
        <v>578.95199999999988</v>
      </c>
      <c r="AC29" s="152">
        <v>451.37</v>
      </c>
      <c r="AD29" s="42">
        <f t="shared" si="17"/>
        <v>496.50700000000001</v>
      </c>
      <c r="AF29" s="46">
        <v>510.03</v>
      </c>
      <c r="AG29" s="42">
        <f t="shared" si="12"/>
        <v>561.03300000000002</v>
      </c>
      <c r="AI29" s="46">
        <v>491.77</v>
      </c>
      <c r="AJ29" s="42">
        <f t="shared" si="13"/>
        <v>540.947</v>
      </c>
      <c r="AL29" s="152">
        <v>380.41</v>
      </c>
      <c r="AM29" s="42">
        <f t="shared" si="18"/>
        <v>418.45100000000002</v>
      </c>
      <c r="AO29" s="152">
        <v>479.27</v>
      </c>
      <c r="AP29" s="42">
        <f t="shared" si="19"/>
        <v>527.197</v>
      </c>
      <c r="AR29" s="46">
        <v>163.86</v>
      </c>
      <c r="AS29" s="46">
        <v>124.74</v>
      </c>
      <c r="AT29" s="152">
        <v>64.45</v>
      </c>
      <c r="AU29" s="152">
        <v>11.63</v>
      </c>
      <c r="AV29" s="152">
        <f t="shared" si="21"/>
        <v>364.68</v>
      </c>
      <c r="AW29" s="152">
        <f t="shared" si="22"/>
        <v>401.14800000000002</v>
      </c>
      <c r="AX29" s="155">
        <v>33.78</v>
      </c>
      <c r="AY29" s="160">
        <f t="shared" si="5"/>
        <v>434.928</v>
      </c>
      <c r="BA29" s="46">
        <v>228.08</v>
      </c>
      <c r="BB29" s="46">
        <v>124.74</v>
      </c>
      <c r="BC29" s="46">
        <v>75.760000000000005</v>
      </c>
      <c r="BD29" s="46">
        <f t="shared" si="6"/>
        <v>428.58</v>
      </c>
      <c r="BE29" s="46">
        <f t="shared" si="20"/>
        <v>471.43799999999999</v>
      </c>
      <c r="BH29" s="46">
        <v>200.25</v>
      </c>
      <c r="BI29" s="46">
        <v>135.85</v>
      </c>
      <c r="BJ29" s="46">
        <v>57.95</v>
      </c>
      <c r="BK29" s="42">
        <f t="shared" si="7"/>
        <v>394.05</v>
      </c>
      <c r="BL29" s="42">
        <f t="shared" si="14"/>
        <v>433.45500000000004</v>
      </c>
      <c r="BO29" s="48"/>
      <c r="BP29" s="42"/>
      <c r="BR29" s="42"/>
      <c r="BS29" s="46"/>
      <c r="BT29" s="48"/>
      <c r="BU29" s="42"/>
      <c r="BV29" s="42"/>
      <c r="BX29" s="46"/>
      <c r="BY29" s="48"/>
      <c r="BZ29" s="42"/>
      <c r="CA29" s="42"/>
      <c r="CC29" s="48"/>
      <c r="CD29" s="48"/>
      <c r="CE29" s="42"/>
      <c r="CG29" s="48"/>
      <c r="CH29" s="48"/>
    </row>
    <row r="30" spans="1:86" x14ac:dyDescent="0.25">
      <c r="A30" s="45">
        <v>26</v>
      </c>
      <c r="B30" s="46">
        <v>259.81</v>
      </c>
      <c r="C30" s="46">
        <v>28.78</v>
      </c>
      <c r="D30" s="46">
        <f t="shared" si="1"/>
        <v>288.59000000000003</v>
      </c>
      <c r="E30" s="46">
        <f t="shared" si="8"/>
        <v>317.44900000000001</v>
      </c>
      <c r="F30" s="45"/>
      <c r="G30" s="46">
        <v>351</v>
      </c>
      <c r="H30" s="46">
        <v>38.33</v>
      </c>
      <c r="I30" s="42">
        <f t="shared" si="2"/>
        <v>389.33</v>
      </c>
      <c r="J30" s="42">
        <f t="shared" si="9"/>
        <v>428.26299999999998</v>
      </c>
      <c r="L30" s="152">
        <v>447.31</v>
      </c>
      <c r="M30" s="42">
        <f t="shared" si="15"/>
        <v>492.041</v>
      </c>
      <c r="O30" s="46">
        <v>475.7</v>
      </c>
      <c r="P30" s="42">
        <f t="shared" si="16"/>
        <v>523.27</v>
      </c>
      <c r="R30" s="152">
        <v>385.87</v>
      </c>
      <c r="S30" s="152">
        <v>29.43</v>
      </c>
      <c r="T30" s="152">
        <v>60.01</v>
      </c>
      <c r="U30" s="42">
        <f t="shared" si="3"/>
        <v>475.31</v>
      </c>
      <c r="V30" s="42">
        <f t="shared" si="10"/>
        <v>522.84100000000001</v>
      </c>
      <c r="X30" s="46">
        <v>462.44</v>
      </c>
      <c r="Y30" s="46">
        <v>72.489999999999995</v>
      </c>
      <c r="Z30" s="42">
        <f t="shared" si="4"/>
        <v>534.92999999999995</v>
      </c>
      <c r="AA30" s="42">
        <f t="shared" si="11"/>
        <v>588.423</v>
      </c>
      <c r="AC30" s="152">
        <v>457.35</v>
      </c>
      <c r="AD30" s="42">
        <f t="shared" si="17"/>
        <v>503.08500000000004</v>
      </c>
      <c r="AF30" s="46">
        <v>516.46</v>
      </c>
      <c r="AG30" s="42">
        <f t="shared" si="12"/>
        <v>568.10599999999999</v>
      </c>
      <c r="AI30" s="46">
        <v>500.68</v>
      </c>
      <c r="AJ30" s="42">
        <f t="shared" si="13"/>
        <v>550.74800000000005</v>
      </c>
      <c r="AL30" s="152">
        <v>385.76</v>
      </c>
      <c r="AM30" s="42">
        <f t="shared" si="18"/>
        <v>424.33600000000001</v>
      </c>
      <c r="AO30" s="152">
        <v>483.96</v>
      </c>
      <c r="AP30" s="42">
        <f t="shared" si="19"/>
        <v>532.35599999999999</v>
      </c>
      <c r="AR30" s="46">
        <v>166.74</v>
      </c>
      <c r="AS30" s="46">
        <v>126.72</v>
      </c>
      <c r="AT30" s="152">
        <v>65.3</v>
      </c>
      <c r="AU30" s="152">
        <v>11.77</v>
      </c>
      <c r="AV30" s="152">
        <f t="shared" si="21"/>
        <v>370.53000000000003</v>
      </c>
      <c r="AW30" s="152">
        <f t="shared" si="22"/>
        <v>407.58300000000003</v>
      </c>
      <c r="AX30" s="155">
        <v>34.25</v>
      </c>
      <c r="AY30" s="160">
        <f t="shared" si="5"/>
        <v>441.83300000000003</v>
      </c>
      <c r="BA30" s="46">
        <v>231.98</v>
      </c>
      <c r="BB30" s="46">
        <v>126.72</v>
      </c>
      <c r="BC30" s="46">
        <v>76.78</v>
      </c>
      <c r="BD30" s="46">
        <f t="shared" si="6"/>
        <v>435.48</v>
      </c>
      <c r="BE30" s="46">
        <f t="shared" si="20"/>
        <v>479.02800000000002</v>
      </c>
      <c r="BH30" s="46">
        <v>203.1</v>
      </c>
      <c r="BI30" s="46">
        <v>137.85</v>
      </c>
      <c r="BJ30" s="46">
        <v>58.49</v>
      </c>
      <c r="BK30" s="42">
        <f t="shared" si="7"/>
        <v>399.44</v>
      </c>
      <c r="BL30" s="42">
        <f t="shared" si="14"/>
        <v>439.38400000000001</v>
      </c>
      <c r="BO30" s="48"/>
      <c r="BP30" s="42"/>
      <c r="BR30" s="42"/>
      <c r="BS30" s="46"/>
      <c r="BT30" s="48"/>
      <c r="BU30" s="42"/>
      <c r="BV30" s="42"/>
      <c r="BX30" s="46"/>
      <c r="BY30" s="48"/>
      <c r="BZ30" s="42"/>
      <c r="CA30" s="42"/>
      <c r="CC30" s="48"/>
      <c r="CD30" s="48"/>
      <c r="CE30" s="42"/>
      <c r="CG30" s="48"/>
      <c r="CH30" s="48"/>
    </row>
    <row r="31" spans="1:86" x14ac:dyDescent="0.25">
      <c r="A31" s="45">
        <v>27</v>
      </c>
      <c r="B31" s="46">
        <v>263.51</v>
      </c>
      <c r="C31" s="46">
        <v>29.52</v>
      </c>
      <c r="D31" s="46">
        <f t="shared" si="1"/>
        <v>293.02999999999997</v>
      </c>
      <c r="E31" s="46">
        <f t="shared" si="8"/>
        <v>322.33299999999997</v>
      </c>
      <c r="F31" s="45"/>
      <c r="G31" s="46">
        <v>356.12</v>
      </c>
      <c r="H31" s="46">
        <v>39.21</v>
      </c>
      <c r="I31" s="42">
        <f t="shared" si="2"/>
        <v>395.33</v>
      </c>
      <c r="J31" s="42">
        <f t="shared" si="9"/>
        <v>434.863</v>
      </c>
      <c r="L31" s="152">
        <v>453.11</v>
      </c>
      <c r="M31" s="42">
        <f t="shared" si="15"/>
        <v>498.42100000000005</v>
      </c>
      <c r="O31" s="46">
        <v>482.22</v>
      </c>
      <c r="P31" s="42">
        <f t="shared" si="16"/>
        <v>530.44200000000001</v>
      </c>
      <c r="R31" s="152">
        <v>391.62</v>
      </c>
      <c r="S31" s="152">
        <v>29.78</v>
      </c>
      <c r="T31" s="152">
        <v>60.96</v>
      </c>
      <c r="U31" s="42">
        <f t="shared" si="3"/>
        <v>482.35999999999996</v>
      </c>
      <c r="V31" s="42">
        <f t="shared" si="10"/>
        <v>530.596</v>
      </c>
      <c r="X31" s="46">
        <v>469.39</v>
      </c>
      <c r="Y31" s="46">
        <v>73.62</v>
      </c>
      <c r="Z31" s="42">
        <f t="shared" si="4"/>
        <v>543.01</v>
      </c>
      <c r="AA31" s="42">
        <f t="shared" si="11"/>
        <v>597.31100000000004</v>
      </c>
      <c r="AC31" s="152">
        <v>463.35</v>
      </c>
      <c r="AD31" s="42">
        <f t="shared" si="17"/>
        <v>509.68500000000006</v>
      </c>
      <c r="AF31" s="46">
        <v>522.91999999999996</v>
      </c>
      <c r="AG31" s="42">
        <f t="shared" si="12"/>
        <v>575.21199999999999</v>
      </c>
      <c r="AI31" s="46">
        <v>509.11</v>
      </c>
      <c r="AJ31" s="42">
        <f t="shared" si="13"/>
        <v>560.02099999999996</v>
      </c>
      <c r="AL31" s="152">
        <v>391.04</v>
      </c>
      <c r="AM31" s="42">
        <f t="shared" si="18"/>
        <v>430.14400000000001</v>
      </c>
      <c r="AO31" s="152">
        <v>488.53</v>
      </c>
      <c r="AP31" s="42">
        <f t="shared" si="19"/>
        <v>537.38299999999992</v>
      </c>
      <c r="AR31" s="46">
        <v>169.63</v>
      </c>
      <c r="AS31" s="46">
        <v>128.78</v>
      </c>
      <c r="AT31" s="152">
        <v>66.16</v>
      </c>
      <c r="AU31" s="152">
        <v>11.9</v>
      </c>
      <c r="AV31" s="152">
        <f t="shared" si="21"/>
        <v>376.46999999999991</v>
      </c>
      <c r="AW31" s="152">
        <f t="shared" si="22"/>
        <v>414.1169999999999</v>
      </c>
      <c r="AX31" s="155">
        <v>34.72</v>
      </c>
      <c r="AY31" s="160">
        <f t="shared" si="5"/>
        <v>448.83699999999988</v>
      </c>
      <c r="BA31" s="46">
        <v>235.94</v>
      </c>
      <c r="BB31" s="46">
        <v>128.78</v>
      </c>
      <c r="BC31" s="46">
        <v>77.819999999999993</v>
      </c>
      <c r="BD31" s="46">
        <f t="shared" si="6"/>
        <v>442.54</v>
      </c>
      <c r="BE31" s="46">
        <f t="shared" si="20"/>
        <v>486.79400000000004</v>
      </c>
      <c r="BH31" s="46">
        <v>206.02</v>
      </c>
      <c r="BI31" s="46">
        <v>139.94999999999999</v>
      </c>
      <c r="BJ31" s="46">
        <v>59.06</v>
      </c>
      <c r="BK31" s="42">
        <f t="shared" si="7"/>
        <v>405.03000000000003</v>
      </c>
      <c r="BL31" s="42">
        <f t="shared" si="14"/>
        <v>445.53300000000002</v>
      </c>
      <c r="BO31" s="48"/>
      <c r="BP31" s="42"/>
      <c r="BR31" s="42"/>
      <c r="BS31" s="46"/>
      <c r="BT31" s="48"/>
      <c r="BU31" s="42"/>
      <c r="BV31" s="42"/>
      <c r="BX31" s="46"/>
      <c r="BY31" s="48"/>
      <c r="BZ31" s="42"/>
      <c r="CA31" s="42"/>
      <c r="CC31" s="48"/>
      <c r="CD31" s="48"/>
      <c r="CE31" s="42"/>
      <c r="CG31" s="48"/>
      <c r="CH31" s="48"/>
    </row>
    <row r="32" spans="1:86" x14ac:dyDescent="0.25">
      <c r="A32" s="45">
        <v>28</v>
      </c>
      <c r="B32" s="46">
        <v>267.16000000000003</v>
      </c>
      <c r="C32" s="46">
        <v>30.26</v>
      </c>
      <c r="D32" s="46">
        <f t="shared" si="1"/>
        <v>297.42</v>
      </c>
      <c r="E32" s="46">
        <f t="shared" si="8"/>
        <v>327.16200000000003</v>
      </c>
      <c r="F32" s="45"/>
      <c r="G32" s="46">
        <v>361.18</v>
      </c>
      <c r="H32" s="46">
        <v>40.11</v>
      </c>
      <c r="I32" s="42">
        <f t="shared" si="2"/>
        <v>401.29</v>
      </c>
      <c r="J32" s="42">
        <f t="shared" si="9"/>
        <v>441.41900000000004</v>
      </c>
      <c r="L32" s="152">
        <v>458.91</v>
      </c>
      <c r="M32" s="42">
        <f t="shared" si="15"/>
        <v>504.80100000000004</v>
      </c>
      <c r="O32" s="46">
        <v>488.41</v>
      </c>
      <c r="P32" s="42">
        <f t="shared" si="16"/>
        <v>537.25099999999998</v>
      </c>
      <c r="R32" s="152">
        <v>397.22</v>
      </c>
      <c r="S32" s="152">
        <v>30.07</v>
      </c>
      <c r="T32" s="152">
        <v>61.89</v>
      </c>
      <c r="U32" s="42">
        <f t="shared" si="3"/>
        <v>489.18</v>
      </c>
      <c r="V32" s="42">
        <f t="shared" si="10"/>
        <v>538.09799999999996</v>
      </c>
      <c r="X32" s="46">
        <v>475.95</v>
      </c>
      <c r="Y32" s="46">
        <v>74.75</v>
      </c>
      <c r="Z32" s="42">
        <f t="shared" si="4"/>
        <v>550.70000000000005</v>
      </c>
      <c r="AA32" s="42">
        <f t="shared" si="11"/>
        <v>605.7700000000001</v>
      </c>
      <c r="AC32" s="152">
        <v>469.36</v>
      </c>
      <c r="AD32" s="42">
        <f t="shared" si="17"/>
        <v>516.29600000000005</v>
      </c>
      <c r="AF32" s="46">
        <v>529.4</v>
      </c>
      <c r="AG32" s="42">
        <f t="shared" si="12"/>
        <v>582.33999999999992</v>
      </c>
      <c r="AI32" s="46">
        <v>516.94000000000005</v>
      </c>
      <c r="AJ32" s="42">
        <f t="shared" si="13"/>
        <v>568.63400000000001</v>
      </c>
      <c r="AL32" s="152">
        <v>396.26</v>
      </c>
      <c r="AM32" s="42">
        <f t="shared" si="18"/>
        <v>435.88599999999997</v>
      </c>
      <c r="AO32" s="152">
        <v>492.96</v>
      </c>
      <c r="AP32" s="42">
        <f t="shared" si="19"/>
        <v>542.25599999999997</v>
      </c>
      <c r="AR32" s="46">
        <v>172.53</v>
      </c>
      <c r="AS32" s="46">
        <v>130.93</v>
      </c>
      <c r="AT32" s="152">
        <v>67.03</v>
      </c>
      <c r="AU32" s="152">
        <v>12.03</v>
      </c>
      <c r="AV32" s="152">
        <f t="shared" si="21"/>
        <v>382.52</v>
      </c>
      <c r="AW32" s="152">
        <f t="shared" si="22"/>
        <v>420.77199999999999</v>
      </c>
      <c r="AX32" s="155">
        <v>35.18</v>
      </c>
      <c r="AY32" s="160">
        <f t="shared" si="5"/>
        <v>455.952</v>
      </c>
      <c r="BA32" s="46">
        <v>239.94</v>
      </c>
      <c r="BB32" s="46">
        <v>130.93</v>
      </c>
      <c r="BC32" s="46">
        <v>78.86</v>
      </c>
      <c r="BD32" s="46">
        <f t="shared" si="6"/>
        <v>449.73</v>
      </c>
      <c r="BE32" s="46">
        <f t="shared" si="20"/>
        <v>494.70300000000003</v>
      </c>
      <c r="BH32" s="46">
        <v>209</v>
      </c>
      <c r="BI32" s="46">
        <v>142.13999999999999</v>
      </c>
      <c r="BJ32" s="46">
        <v>59.64</v>
      </c>
      <c r="BK32" s="42">
        <f t="shared" si="7"/>
        <v>410.78</v>
      </c>
      <c r="BL32" s="42">
        <f t="shared" si="14"/>
        <v>451.85799999999995</v>
      </c>
      <c r="BO32" s="48"/>
      <c r="BP32" s="42"/>
      <c r="BR32" s="42"/>
      <c r="BS32" s="46"/>
      <c r="BT32" s="48"/>
      <c r="BU32" s="42"/>
      <c r="BV32" s="42"/>
      <c r="BX32" s="46"/>
      <c r="BY32" s="48"/>
      <c r="BZ32" s="42"/>
      <c r="CA32" s="42"/>
      <c r="CC32" s="48"/>
      <c r="CD32" s="48"/>
      <c r="CE32" s="42"/>
      <c r="CG32" s="48"/>
      <c r="CH32" s="48"/>
    </row>
    <row r="33" spans="1:86" x14ac:dyDescent="0.25">
      <c r="A33" s="45">
        <v>29</v>
      </c>
      <c r="B33" s="46">
        <v>270.75</v>
      </c>
      <c r="C33" s="46">
        <v>31</v>
      </c>
      <c r="D33" s="46">
        <f t="shared" si="1"/>
        <v>301.75</v>
      </c>
      <c r="E33" s="46">
        <f t="shared" si="8"/>
        <v>331.92500000000001</v>
      </c>
      <c r="F33" s="45"/>
      <c r="G33" s="46">
        <v>366.18</v>
      </c>
      <c r="H33" s="46">
        <v>41</v>
      </c>
      <c r="I33" s="42">
        <f t="shared" si="2"/>
        <v>407.18</v>
      </c>
      <c r="J33" s="42">
        <f t="shared" si="9"/>
        <v>447.89800000000002</v>
      </c>
      <c r="L33" s="152">
        <v>464.24</v>
      </c>
      <c r="M33" s="42">
        <f t="shared" si="15"/>
        <v>510.66399999999999</v>
      </c>
      <c r="O33" s="46">
        <v>494.49</v>
      </c>
      <c r="P33" s="42">
        <f t="shared" si="16"/>
        <v>543.93899999999996</v>
      </c>
      <c r="R33" s="152">
        <v>402.49</v>
      </c>
      <c r="S33" s="152">
        <v>30.36</v>
      </c>
      <c r="T33" s="152">
        <v>62.8</v>
      </c>
      <c r="U33" s="42">
        <f t="shared" si="3"/>
        <v>495.65000000000003</v>
      </c>
      <c r="V33" s="42">
        <f t="shared" si="10"/>
        <v>545.21500000000003</v>
      </c>
      <c r="X33" s="46">
        <v>482.03</v>
      </c>
      <c r="Y33" s="46">
        <v>75.84</v>
      </c>
      <c r="Z33" s="42">
        <f t="shared" si="4"/>
        <v>557.87</v>
      </c>
      <c r="AA33" s="42">
        <f t="shared" si="11"/>
        <v>613.65700000000004</v>
      </c>
      <c r="AC33" s="152">
        <v>475.4</v>
      </c>
      <c r="AD33" s="42">
        <f t="shared" si="17"/>
        <v>522.93999999999994</v>
      </c>
      <c r="AF33" s="46">
        <v>535.91</v>
      </c>
      <c r="AG33" s="42">
        <f t="shared" si="12"/>
        <v>589.50099999999998</v>
      </c>
      <c r="AI33" s="46">
        <v>524.26</v>
      </c>
      <c r="AJ33" s="42">
        <f t="shared" si="13"/>
        <v>576.68600000000004</v>
      </c>
      <c r="AL33" s="152">
        <v>401.39</v>
      </c>
      <c r="AM33" s="42">
        <f t="shared" si="18"/>
        <v>441.529</v>
      </c>
      <c r="AO33" s="152">
        <v>497.24</v>
      </c>
      <c r="AP33" s="42">
        <f t="shared" si="19"/>
        <v>546.96400000000006</v>
      </c>
      <c r="AR33" s="46">
        <v>175.44</v>
      </c>
      <c r="AS33" s="46">
        <v>133.15</v>
      </c>
      <c r="AT33" s="152">
        <v>67.91</v>
      </c>
      <c r="AU33" s="152">
        <v>12.15</v>
      </c>
      <c r="AV33" s="152">
        <f t="shared" si="21"/>
        <v>388.65</v>
      </c>
      <c r="AW33" s="152">
        <f t="shared" si="22"/>
        <v>427.51499999999999</v>
      </c>
      <c r="AX33" s="155">
        <v>35.630000000000003</v>
      </c>
      <c r="AY33" s="160">
        <f>SUM(AW33+AX33)</f>
        <v>463.14499999999998</v>
      </c>
      <c r="BA33" s="46">
        <v>244</v>
      </c>
      <c r="BB33" s="46">
        <v>133.15</v>
      </c>
      <c r="BC33" s="46">
        <v>79.91</v>
      </c>
      <c r="BD33" s="46">
        <f t="shared" si="6"/>
        <v>457.05999999999995</v>
      </c>
      <c r="BE33" s="46">
        <f t="shared" si="20"/>
        <v>502.76599999999996</v>
      </c>
      <c r="BH33" s="46">
        <v>212.05</v>
      </c>
      <c r="BI33" s="46">
        <v>144.44</v>
      </c>
      <c r="BJ33" s="46">
        <v>60.24</v>
      </c>
      <c r="BK33" s="42">
        <f t="shared" si="7"/>
        <v>416.73</v>
      </c>
      <c r="BL33" s="42">
        <f t="shared" si="14"/>
        <v>458.40300000000002</v>
      </c>
      <c r="BO33" s="48"/>
      <c r="BP33" s="42"/>
      <c r="BR33" s="42"/>
      <c r="BS33" s="46"/>
      <c r="BT33" s="48"/>
      <c r="BU33" s="42"/>
      <c r="BV33" s="42"/>
      <c r="BX33" s="46"/>
      <c r="BY33" s="48"/>
      <c r="BZ33" s="42"/>
      <c r="CA33" s="42"/>
      <c r="CC33" s="48"/>
      <c r="CD33" s="48"/>
      <c r="CE33" s="42"/>
      <c r="CG33" s="48"/>
      <c r="CH33" s="48"/>
    </row>
    <row r="34" spans="1:86" x14ac:dyDescent="0.25">
      <c r="A34" s="45">
        <v>30</v>
      </c>
      <c r="B34" s="46">
        <v>274.37</v>
      </c>
      <c r="C34" s="46">
        <v>31.73</v>
      </c>
      <c r="D34" s="46">
        <f t="shared" si="1"/>
        <v>306.10000000000002</v>
      </c>
      <c r="E34" s="46">
        <f>D34+(D34*10%)</f>
        <v>336.71000000000004</v>
      </c>
      <c r="F34" s="45"/>
      <c r="G34" s="46">
        <v>371.2</v>
      </c>
      <c r="H34" s="46">
        <v>41.91</v>
      </c>
      <c r="I34" s="42">
        <f t="shared" si="2"/>
        <v>413.11</v>
      </c>
      <c r="J34" s="42">
        <f t="shared" si="9"/>
        <v>454.42100000000005</v>
      </c>
      <c r="L34" s="152">
        <v>469.19</v>
      </c>
      <c r="M34" s="42">
        <f t="shared" si="15"/>
        <v>516.10900000000004</v>
      </c>
      <c r="O34" s="46">
        <v>500.4</v>
      </c>
      <c r="P34" s="42">
        <f t="shared" si="16"/>
        <v>550.43999999999994</v>
      </c>
      <c r="R34" s="152">
        <v>407.51</v>
      </c>
      <c r="S34" s="152">
        <v>30.66</v>
      </c>
      <c r="T34" s="152">
        <v>63.69</v>
      </c>
      <c r="U34" s="42">
        <f t="shared" si="3"/>
        <v>501.86</v>
      </c>
      <c r="V34" s="42">
        <f t="shared" si="10"/>
        <v>552.04600000000005</v>
      </c>
      <c r="X34" s="46">
        <v>487.66</v>
      </c>
      <c r="Y34" s="46">
        <v>76.88</v>
      </c>
      <c r="Z34" s="42">
        <f t="shared" si="4"/>
        <v>564.54</v>
      </c>
      <c r="AA34" s="42">
        <f t="shared" si="11"/>
        <v>620.99399999999991</v>
      </c>
      <c r="AC34" s="152">
        <v>481.31</v>
      </c>
      <c r="AD34" s="42">
        <f t="shared" si="17"/>
        <v>529.44100000000003</v>
      </c>
      <c r="AF34" s="46">
        <v>541.96</v>
      </c>
      <c r="AG34" s="42">
        <f t="shared" si="12"/>
        <v>596.15600000000006</v>
      </c>
      <c r="AI34" s="46">
        <v>531.29999999999995</v>
      </c>
      <c r="AJ34" s="42">
        <f t="shared" si="13"/>
        <v>584.42999999999995</v>
      </c>
      <c r="AL34" s="152">
        <v>406.53</v>
      </c>
      <c r="AM34" s="42">
        <f t="shared" si="18"/>
        <v>447.18299999999999</v>
      </c>
      <c r="AO34" s="152">
        <v>501.51</v>
      </c>
      <c r="AP34" s="42">
        <f t="shared" si="19"/>
        <v>551.66099999999994</v>
      </c>
      <c r="AR34" s="46">
        <v>178.37</v>
      </c>
      <c r="AS34" s="46">
        <v>135.47999999999999</v>
      </c>
      <c r="AT34" s="152">
        <v>68.8</v>
      </c>
      <c r="AU34" s="152">
        <v>12.26</v>
      </c>
      <c r="AV34" s="152">
        <f t="shared" si="21"/>
        <v>394.91</v>
      </c>
      <c r="AW34" s="152">
        <f t="shared" si="22"/>
        <v>434.40100000000001</v>
      </c>
      <c r="AX34" s="155">
        <v>36.06</v>
      </c>
      <c r="AY34" s="160">
        <f t="shared" si="5"/>
        <v>470.46100000000001</v>
      </c>
      <c r="BA34" s="46">
        <v>248.04</v>
      </c>
      <c r="BB34" s="46">
        <v>135.47999999999999</v>
      </c>
      <c r="BC34" s="46">
        <v>80.97</v>
      </c>
      <c r="BD34" s="46">
        <f t="shared" si="6"/>
        <v>464.49</v>
      </c>
      <c r="BE34" s="163">
        <f t="shared" si="20"/>
        <v>510.93900000000002</v>
      </c>
      <c r="BH34" s="46">
        <v>215.1</v>
      </c>
      <c r="BI34" s="46">
        <v>146.78</v>
      </c>
      <c r="BJ34" s="46">
        <v>60.84</v>
      </c>
      <c r="BK34" s="42">
        <f t="shared" si="7"/>
        <v>422.72</v>
      </c>
      <c r="BL34" s="42">
        <f t="shared" si="14"/>
        <v>464.99200000000002</v>
      </c>
      <c r="BO34" s="48"/>
      <c r="BP34" s="42"/>
      <c r="BR34" s="42"/>
      <c r="BS34" s="46"/>
      <c r="BT34" s="48"/>
      <c r="BU34" s="42"/>
      <c r="BV34" s="42"/>
      <c r="BX34" s="46"/>
      <c r="BY34" s="48"/>
      <c r="BZ34" s="42"/>
      <c r="CA34" s="42"/>
      <c r="CC34" s="48"/>
      <c r="CD34" s="48"/>
      <c r="CE34" s="42"/>
      <c r="CG34" s="48"/>
      <c r="CH34" s="48"/>
    </row>
    <row r="35" spans="1:86" x14ac:dyDescent="0.25">
      <c r="A35" s="45">
        <v>31</v>
      </c>
      <c r="B35" s="46">
        <v>278.04000000000002</v>
      </c>
      <c r="C35" s="46">
        <v>32.47</v>
      </c>
      <c r="D35" s="46">
        <f t="shared" si="1"/>
        <v>310.51</v>
      </c>
      <c r="E35" s="46">
        <f t="shared" si="8"/>
        <v>341.56099999999998</v>
      </c>
      <c r="F35" s="45"/>
      <c r="G35" s="46">
        <v>376.24</v>
      </c>
      <c r="H35" s="46">
        <v>42.82</v>
      </c>
      <c r="I35" s="42">
        <f t="shared" si="2"/>
        <v>419.06</v>
      </c>
      <c r="J35" s="42">
        <f t="shared" si="9"/>
        <v>460.96600000000001</v>
      </c>
      <c r="L35" s="152">
        <v>473.79</v>
      </c>
      <c r="M35" s="42">
        <f t="shared" si="15"/>
        <v>521.16899999999998</v>
      </c>
      <c r="O35" s="46">
        <v>506.17</v>
      </c>
      <c r="P35" s="42">
        <f t="shared" si="16"/>
        <v>556.78700000000003</v>
      </c>
      <c r="R35" s="152">
        <v>412.36</v>
      </c>
      <c r="S35" s="152">
        <v>30.96</v>
      </c>
      <c r="T35" s="152">
        <v>64.569999999999993</v>
      </c>
      <c r="U35" s="42">
        <f t="shared" si="3"/>
        <v>507.89</v>
      </c>
      <c r="V35" s="42">
        <f t="shared" si="10"/>
        <v>558.67899999999997</v>
      </c>
      <c r="X35" s="46">
        <v>492.89</v>
      </c>
      <c r="Y35" s="46">
        <v>77.900000000000006</v>
      </c>
      <c r="Z35" s="42">
        <f t="shared" si="4"/>
        <v>570.79</v>
      </c>
      <c r="AA35" s="42">
        <f t="shared" si="11"/>
        <v>627.86899999999991</v>
      </c>
      <c r="AC35" s="152">
        <v>487.12</v>
      </c>
      <c r="AD35" s="42">
        <f t="shared" si="17"/>
        <v>535.83199999999999</v>
      </c>
      <c r="AF35" s="46">
        <v>547.57000000000005</v>
      </c>
      <c r="AG35" s="42">
        <f t="shared" si="12"/>
        <v>602.327</v>
      </c>
      <c r="AI35" s="46">
        <v>538.16999999999996</v>
      </c>
      <c r="AJ35" s="42">
        <f t="shared" si="13"/>
        <v>591.98699999999997</v>
      </c>
      <c r="AL35" s="152">
        <v>411.7</v>
      </c>
      <c r="AM35" s="42">
        <f t="shared" si="18"/>
        <v>452.87</v>
      </c>
      <c r="AO35" s="152">
        <v>505.79</v>
      </c>
      <c r="AP35" s="42">
        <f t="shared" si="19"/>
        <v>556.36900000000003</v>
      </c>
      <c r="AR35" s="46">
        <v>181.31</v>
      </c>
      <c r="AS35" s="46">
        <v>137.91</v>
      </c>
      <c r="AT35" s="152">
        <v>69.69</v>
      </c>
      <c r="AU35" s="152">
        <v>12.37</v>
      </c>
      <c r="AV35" s="152">
        <f t="shared" si="21"/>
        <v>401.28000000000003</v>
      </c>
      <c r="AW35" s="152">
        <f t="shared" si="22"/>
        <v>441.40800000000002</v>
      </c>
      <c r="AX35" s="155">
        <v>36.479999999999997</v>
      </c>
      <c r="AY35" s="160">
        <f t="shared" si="5"/>
        <v>477.88800000000003</v>
      </c>
      <c r="BA35" s="46">
        <v>252.07</v>
      </c>
      <c r="BB35" s="46">
        <v>137.91</v>
      </c>
      <c r="BC35" s="46">
        <v>82.03</v>
      </c>
      <c r="BD35" s="46">
        <f t="shared" si="6"/>
        <v>472.01</v>
      </c>
      <c r="BE35" s="46">
        <f t="shared" si="20"/>
        <v>519.21100000000001</v>
      </c>
      <c r="BH35" s="46">
        <v>218.15</v>
      </c>
      <c r="BI35" s="46">
        <v>149.16999999999999</v>
      </c>
      <c r="BJ35" s="46">
        <v>61.44</v>
      </c>
      <c r="BK35" s="42">
        <f t="shared" si="7"/>
        <v>428.76</v>
      </c>
      <c r="BL35" s="42">
        <f t="shared" si="14"/>
        <v>471.63599999999997</v>
      </c>
      <c r="BO35" s="48"/>
      <c r="BP35" s="42"/>
      <c r="BR35" s="42"/>
      <c r="BS35" s="46"/>
      <c r="BT35" s="48"/>
      <c r="BU35" s="42"/>
      <c r="BV35" s="42"/>
      <c r="BX35" s="46"/>
      <c r="BY35" s="48"/>
      <c r="BZ35" s="42"/>
      <c r="CA35" s="42"/>
      <c r="CC35" s="48"/>
      <c r="CD35" s="48"/>
      <c r="CE35" s="42"/>
      <c r="CG35" s="48"/>
      <c r="CH35" s="48"/>
    </row>
    <row r="36" spans="1:86" x14ac:dyDescent="0.25">
      <c r="A36" s="45">
        <v>32</v>
      </c>
      <c r="B36" s="46">
        <v>281.76</v>
      </c>
      <c r="C36" s="46">
        <v>33.22</v>
      </c>
      <c r="D36" s="46">
        <f t="shared" si="1"/>
        <v>314.98</v>
      </c>
      <c r="E36" s="46">
        <f t="shared" si="8"/>
        <v>346.47800000000001</v>
      </c>
      <c r="F36" s="45"/>
      <c r="G36" s="46">
        <v>381.33</v>
      </c>
      <c r="H36" s="46">
        <v>43.75</v>
      </c>
      <c r="I36" s="42">
        <f t="shared" si="2"/>
        <v>425.08</v>
      </c>
      <c r="J36" s="42">
        <f t="shared" si="9"/>
        <v>467.58799999999997</v>
      </c>
      <c r="L36" s="152">
        <v>478.09</v>
      </c>
      <c r="M36" s="42">
        <f t="shared" si="15"/>
        <v>525.899</v>
      </c>
      <c r="O36" s="46">
        <v>511.9</v>
      </c>
      <c r="P36" s="42">
        <f t="shared" si="16"/>
        <v>563.08999999999992</v>
      </c>
      <c r="R36" s="152">
        <v>417.39</v>
      </c>
      <c r="S36" s="152">
        <v>31.28</v>
      </c>
      <c r="T36" s="152">
        <v>65.45</v>
      </c>
      <c r="U36" s="42">
        <f t="shared" si="3"/>
        <v>514.12</v>
      </c>
      <c r="V36" s="42">
        <f t="shared" si="10"/>
        <v>565.53200000000004</v>
      </c>
      <c r="X36" s="46">
        <v>497.84</v>
      </c>
      <c r="Y36" s="46">
        <v>78.89</v>
      </c>
      <c r="Z36" s="42">
        <f t="shared" si="4"/>
        <v>576.73</v>
      </c>
      <c r="AA36" s="42">
        <f t="shared" si="11"/>
        <v>634.40300000000002</v>
      </c>
      <c r="AC36" s="152">
        <v>492.84</v>
      </c>
      <c r="AD36" s="42">
        <f t="shared" si="17"/>
        <v>542.12400000000002</v>
      </c>
      <c r="AF36" s="46">
        <v>552.76</v>
      </c>
      <c r="AG36" s="42">
        <f t="shared" si="12"/>
        <v>608.03599999999994</v>
      </c>
      <c r="AI36" s="46">
        <v>545.11</v>
      </c>
      <c r="AJ36" s="42">
        <f t="shared" si="13"/>
        <v>599.62099999999998</v>
      </c>
      <c r="AL36" s="152">
        <v>416.91</v>
      </c>
      <c r="AM36" s="42">
        <f t="shared" si="18"/>
        <v>458.601</v>
      </c>
      <c r="AO36" s="152">
        <v>510.09</v>
      </c>
      <c r="AP36" s="42">
        <f t="shared" si="19"/>
        <v>561.09899999999993</v>
      </c>
      <c r="AR36" s="46">
        <v>184.28</v>
      </c>
      <c r="AS36" s="46">
        <v>140.46</v>
      </c>
      <c r="AT36" s="152">
        <v>70.58</v>
      </c>
      <c r="AU36" s="152">
        <v>12.47</v>
      </c>
      <c r="AV36" s="152">
        <f t="shared" si="21"/>
        <v>407.79</v>
      </c>
      <c r="AW36" s="152">
        <f t="shared" si="22"/>
        <v>448.56900000000002</v>
      </c>
      <c r="AX36" s="155">
        <v>36.89</v>
      </c>
      <c r="AY36" s="160">
        <f t="shared" si="5"/>
        <v>485.459</v>
      </c>
      <c r="BA36" s="46">
        <v>256.10000000000002</v>
      </c>
      <c r="BB36" s="46">
        <v>140.46</v>
      </c>
      <c r="BC36" s="46">
        <v>83.09</v>
      </c>
      <c r="BD36" s="46">
        <f t="shared" si="6"/>
        <v>479.65000000000009</v>
      </c>
      <c r="BE36" s="46">
        <f t="shared" si="20"/>
        <v>527.61500000000012</v>
      </c>
      <c r="BH36" s="46">
        <v>221.2</v>
      </c>
      <c r="BI36" s="46">
        <v>151.61000000000001</v>
      </c>
      <c r="BJ36" s="46">
        <v>62.03</v>
      </c>
      <c r="BK36" s="42">
        <f>SUM(BH36+BI36+BJ36)</f>
        <v>434.84000000000003</v>
      </c>
      <c r="BL36" s="42">
        <f t="shared" si="14"/>
        <v>478.32400000000007</v>
      </c>
      <c r="BO36" s="48"/>
      <c r="BP36" s="42"/>
      <c r="BR36" s="42"/>
      <c r="BS36" s="46"/>
      <c r="BT36" s="48"/>
      <c r="BU36" s="42"/>
      <c r="BV36" s="42"/>
      <c r="BX36" s="46"/>
      <c r="BY36" s="48"/>
      <c r="BZ36" s="42"/>
      <c r="CC36" s="48"/>
      <c r="CD36" s="48"/>
      <c r="CE36" s="42"/>
      <c r="CG36" s="48"/>
      <c r="CH36" s="48"/>
    </row>
    <row r="37" spans="1:86" x14ac:dyDescent="0.25">
      <c r="A37" s="45">
        <v>33</v>
      </c>
      <c r="B37" s="46">
        <v>285.54000000000002</v>
      </c>
      <c r="C37" s="46">
        <v>33.979999999999997</v>
      </c>
      <c r="D37" s="46">
        <f t="shared" si="1"/>
        <v>319.52000000000004</v>
      </c>
      <c r="E37" s="46">
        <f t="shared" si="8"/>
        <v>351.47200000000004</v>
      </c>
      <c r="F37" s="45"/>
      <c r="G37" s="46">
        <v>386.47</v>
      </c>
      <c r="H37" s="46">
        <v>44.69</v>
      </c>
      <c r="I37" s="42">
        <f t="shared" si="2"/>
        <v>431.16</v>
      </c>
      <c r="J37" s="42">
        <f t="shared" si="9"/>
        <v>474.27600000000001</v>
      </c>
      <c r="L37" s="152">
        <v>482.07</v>
      </c>
      <c r="M37" s="42">
        <f t="shared" si="15"/>
        <v>530.27700000000004</v>
      </c>
      <c r="O37" s="46">
        <v>517.48</v>
      </c>
      <c r="P37" s="42">
        <f t="shared" si="16"/>
        <v>569.22800000000007</v>
      </c>
      <c r="R37" s="152">
        <v>422.53</v>
      </c>
      <c r="S37" s="152">
        <v>31.62</v>
      </c>
      <c r="T37" s="152">
        <v>66.319999999999993</v>
      </c>
      <c r="U37" s="42">
        <f t="shared" si="3"/>
        <v>520.47</v>
      </c>
      <c r="V37" s="42">
        <f t="shared" si="10"/>
        <v>572.51700000000005</v>
      </c>
      <c r="X37" s="46">
        <v>502.46</v>
      </c>
      <c r="Y37" s="46">
        <v>79.88</v>
      </c>
      <c r="Z37" s="42">
        <f t="shared" si="4"/>
        <v>582.33999999999992</v>
      </c>
      <c r="AA37" s="42">
        <f t="shared" si="11"/>
        <v>640.57399999999996</v>
      </c>
      <c r="AC37" s="152">
        <v>498.5</v>
      </c>
      <c r="AD37" s="42">
        <f t="shared" si="17"/>
        <v>548.35</v>
      </c>
      <c r="AF37" s="46">
        <v>557.58000000000004</v>
      </c>
      <c r="AG37" s="42">
        <f t="shared" si="12"/>
        <v>613.33800000000008</v>
      </c>
      <c r="AI37" s="46">
        <v>552.15</v>
      </c>
      <c r="AJ37" s="42">
        <f t="shared" si="13"/>
        <v>607.36500000000001</v>
      </c>
      <c r="AL37" s="152">
        <v>422.19</v>
      </c>
      <c r="AM37" s="42">
        <f t="shared" si="18"/>
        <v>464.40899999999999</v>
      </c>
      <c r="AO37" s="152">
        <v>514.42999999999995</v>
      </c>
      <c r="AP37" s="42">
        <f t="shared" si="19"/>
        <v>565.87299999999993</v>
      </c>
      <c r="AR37" s="46">
        <v>187.28</v>
      </c>
      <c r="AS37" s="46">
        <v>143.12</v>
      </c>
      <c r="AT37" s="152">
        <v>71.48</v>
      </c>
      <c r="AU37" s="152">
        <v>12.56</v>
      </c>
      <c r="AV37" s="152">
        <f t="shared" si="21"/>
        <v>414.44</v>
      </c>
      <c r="AW37" s="152">
        <f t="shared" si="22"/>
        <v>455.88400000000001</v>
      </c>
      <c r="AX37" s="155">
        <v>37.29</v>
      </c>
      <c r="AY37" s="160">
        <f t="shared" si="5"/>
        <v>493.17400000000004</v>
      </c>
      <c r="BA37" s="46">
        <v>260.11</v>
      </c>
      <c r="BB37" s="46">
        <v>143.12</v>
      </c>
      <c r="BC37" s="46">
        <v>84.17</v>
      </c>
      <c r="BD37" s="46">
        <f t="shared" si="6"/>
        <v>487.40000000000003</v>
      </c>
      <c r="BE37" s="46">
        <f t="shared" si="20"/>
        <v>536.1400000000001</v>
      </c>
      <c r="BH37" s="46">
        <v>224.26</v>
      </c>
      <c r="BI37" s="46">
        <v>154.09</v>
      </c>
      <c r="BJ37" s="46">
        <v>62.62</v>
      </c>
      <c r="BK37" s="42">
        <f t="shared" si="7"/>
        <v>440.97</v>
      </c>
      <c r="BL37" s="42">
        <f t="shared" si="14"/>
        <v>485.06700000000001</v>
      </c>
      <c r="BO37" s="48"/>
      <c r="BP37" s="42"/>
      <c r="BR37" s="42"/>
      <c r="BS37" s="46"/>
      <c r="BT37" s="48"/>
      <c r="BU37" s="42"/>
      <c r="BV37" s="42"/>
      <c r="BX37" s="46"/>
      <c r="BY37" s="48"/>
      <c r="BZ37" s="42"/>
      <c r="CC37" s="48"/>
      <c r="CD37" s="48"/>
      <c r="CE37" s="42"/>
      <c r="CG37" s="48"/>
      <c r="CH37" s="48"/>
    </row>
    <row r="38" spans="1:86" x14ac:dyDescent="0.25">
      <c r="A38" s="45">
        <v>34</v>
      </c>
      <c r="B38" s="46">
        <v>289.39999999999998</v>
      </c>
      <c r="C38" s="46">
        <v>34.75</v>
      </c>
      <c r="D38" s="46">
        <f t="shared" si="1"/>
        <v>324.14999999999998</v>
      </c>
      <c r="E38" s="46">
        <f t="shared" si="8"/>
        <v>356.565</v>
      </c>
      <c r="F38" s="45"/>
      <c r="G38" s="46">
        <v>391.69</v>
      </c>
      <c r="H38" s="46">
        <v>45.66</v>
      </c>
      <c r="I38" s="42">
        <f t="shared" si="2"/>
        <v>437.35</v>
      </c>
      <c r="J38" s="42">
        <f t="shared" si="9"/>
        <v>481.08500000000004</v>
      </c>
      <c r="L38" s="152">
        <v>486.35</v>
      </c>
      <c r="M38" s="42">
        <f t="shared" si="15"/>
        <v>534.98500000000001</v>
      </c>
      <c r="O38" s="46">
        <v>522.86</v>
      </c>
      <c r="P38" s="42">
        <f t="shared" si="16"/>
        <v>575.14599999999996</v>
      </c>
      <c r="R38" s="152">
        <v>428.25</v>
      </c>
      <c r="S38" s="152">
        <v>32</v>
      </c>
      <c r="T38" s="152">
        <v>67.16</v>
      </c>
      <c r="U38" s="42">
        <f t="shared" si="3"/>
        <v>527.41</v>
      </c>
      <c r="V38" s="42">
        <f t="shared" si="10"/>
        <v>580.15099999999995</v>
      </c>
      <c r="X38" s="46">
        <v>507.23</v>
      </c>
      <c r="Y38" s="46">
        <v>80.849999999999994</v>
      </c>
      <c r="Z38" s="42">
        <f t="shared" si="4"/>
        <v>588.08000000000004</v>
      </c>
      <c r="AA38" s="42">
        <f t="shared" si="11"/>
        <v>646.88800000000003</v>
      </c>
      <c r="AC38" s="152">
        <v>504.15</v>
      </c>
      <c r="AD38" s="42">
        <f t="shared" si="17"/>
        <v>554.56499999999994</v>
      </c>
      <c r="AF38" s="46">
        <v>562.04999999999995</v>
      </c>
      <c r="AG38" s="42">
        <f t="shared" si="12"/>
        <v>618.255</v>
      </c>
      <c r="AI38" s="46">
        <v>559.4</v>
      </c>
      <c r="AJ38" s="42">
        <f t="shared" si="13"/>
        <v>615.33999999999992</v>
      </c>
      <c r="AL38" s="152">
        <v>427.56</v>
      </c>
      <c r="AM38" s="42">
        <f t="shared" si="18"/>
        <v>470.31600000000003</v>
      </c>
      <c r="AO38" s="152">
        <v>518.83000000000004</v>
      </c>
      <c r="AP38" s="42">
        <f t="shared" si="19"/>
        <v>570.71300000000008</v>
      </c>
      <c r="AR38" s="46">
        <v>190.3</v>
      </c>
      <c r="AS38" s="46">
        <v>145.91</v>
      </c>
      <c r="AT38" s="152">
        <v>72.38</v>
      </c>
      <c r="AU38" s="152">
        <v>12.64</v>
      </c>
      <c r="AV38" s="152">
        <f t="shared" si="21"/>
        <v>421.23</v>
      </c>
      <c r="AW38" s="152">
        <f t="shared" si="22"/>
        <v>463.35300000000001</v>
      </c>
      <c r="AX38" s="155">
        <v>37.67</v>
      </c>
      <c r="AY38" s="160">
        <f t="shared" si="5"/>
        <v>501.02300000000002</v>
      </c>
      <c r="BA38" s="46">
        <v>264.14</v>
      </c>
      <c r="BB38" s="46">
        <v>145.91</v>
      </c>
      <c r="BC38" s="46">
        <v>85.25</v>
      </c>
      <c r="BD38" s="46">
        <f t="shared" si="6"/>
        <v>495.29999999999995</v>
      </c>
      <c r="BE38" s="46">
        <f t="shared" si="20"/>
        <v>544.82999999999993</v>
      </c>
      <c r="BH38" s="46">
        <v>227.33</v>
      </c>
      <c r="BI38" s="46">
        <v>156.63999999999999</v>
      </c>
      <c r="BJ38" s="46">
        <v>63.2</v>
      </c>
      <c r="BK38" s="42">
        <f t="shared" si="7"/>
        <v>447.17</v>
      </c>
      <c r="BL38" s="42">
        <f t="shared" si="14"/>
        <v>491.887</v>
      </c>
      <c r="BO38" s="48"/>
      <c r="BP38" s="42"/>
      <c r="BR38" s="42"/>
      <c r="BS38" s="46"/>
      <c r="BT38" s="48"/>
      <c r="BU38" s="42"/>
      <c r="BV38" s="42"/>
      <c r="BX38" s="46"/>
      <c r="BY38" s="48"/>
      <c r="BZ38" s="42"/>
      <c r="CC38" s="48"/>
      <c r="CD38" s="48"/>
      <c r="CE38" s="42"/>
      <c r="CG38" s="48"/>
      <c r="CH38" s="48"/>
    </row>
    <row r="39" spans="1:86" x14ac:dyDescent="0.25">
      <c r="A39" s="45">
        <v>35</v>
      </c>
      <c r="B39" s="46">
        <v>293.45</v>
      </c>
      <c r="C39" s="46">
        <v>35.549999999999997</v>
      </c>
      <c r="D39" s="46">
        <f t="shared" si="1"/>
        <v>329</v>
      </c>
      <c r="E39" s="46">
        <f t="shared" si="8"/>
        <v>361.9</v>
      </c>
      <c r="F39" s="45"/>
      <c r="G39" s="46">
        <v>397.18</v>
      </c>
      <c r="H39" s="46">
        <v>46.66</v>
      </c>
      <c r="I39" s="42">
        <f t="shared" si="2"/>
        <v>443.84000000000003</v>
      </c>
      <c r="J39" s="42">
        <f t="shared" si="9"/>
        <v>488.22400000000005</v>
      </c>
      <c r="L39" s="152">
        <v>491.97</v>
      </c>
      <c r="M39" s="42">
        <f t="shared" si="15"/>
        <v>541.16700000000003</v>
      </c>
      <c r="O39" s="46">
        <v>527.92999999999995</v>
      </c>
      <c r="P39" s="42">
        <f t="shared" si="16"/>
        <v>580.72299999999996</v>
      </c>
      <c r="R39" s="152">
        <v>434.14</v>
      </c>
      <c r="S39" s="152">
        <v>32.42</v>
      </c>
      <c r="T39" s="152">
        <v>67.959999999999994</v>
      </c>
      <c r="U39" s="42">
        <f t="shared" si="3"/>
        <v>534.52</v>
      </c>
      <c r="V39" s="42">
        <f t="shared" si="10"/>
        <v>587.97199999999998</v>
      </c>
      <c r="X39" s="46">
        <v>512.08000000000004</v>
      </c>
      <c r="Y39" s="46">
        <v>81.8</v>
      </c>
      <c r="Z39" s="42">
        <f t="shared" si="4"/>
        <v>593.88</v>
      </c>
      <c r="AA39" s="42">
        <f t="shared" si="11"/>
        <v>653.26800000000003</v>
      </c>
      <c r="AC39" s="152">
        <v>509.9</v>
      </c>
      <c r="AD39" s="42">
        <f t="shared" si="17"/>
        <v>560.89</v>
      </c>
      <c r="AF39" s="46">
        <v>566.66999999999996</v>
      </c>
      <c r="AG39" s="42">
        <f t="shared" si="12"/>
        <v>623.33699999999999</v>
      </c>
      <c r="AI39" s="46">
        <v>566.95000000000005</v>
      </c>
      <c r="AJ39" s="42">
        <f t="shared" si="13"/>
        <v>623.6450000000001</v>
      </c>
      <c r="AL39" s="152">
        <v>433.18</v>
      </c>
      <c r="AM39" s="42">
        <f t="shared" si="18"/>
        <v>476.49799999999999</v>
      </c>
      <c r="AO39" s="152">
        <v>523.52</v>
      </c>
      <c r="AP39" s="42">
        <f t="shared" si="19"/>
        <v>575.87199999999996</v>
      </c>
      <c r="AR39" s="46">
        <v>193.42</v>
      </c>
      <c r="AS39" s="46">
        <v>148.85</v>
      </c>
      <c r="AT39" s="152">
        <v>73.28</v>
      </c>
      <c r="AU39" s="152">
        <v>12.72</v>
      </c>
      <c r="AV39" s="152">
        <f t="shared" si="21"/>
        <v>428.27</v>
      </c>
      <c r="AW39" s="152">
        <f t="shared" si="22"/>
        <v>471.09699999999998</v>
      </c>
      <c r="AX39" s="155">
        <v>38.03</v>
      </c>
      <c r="AY39" s="160">
        <f t="shared" si="5"/>
        <v>509.12699999999995</v>
      </c>
      <c r="BA39" s="46">
        <v>268.26</v>
      </c>
      <c r="BB39" s="46">
        <v>148.85</v>
      </c>
      <c r="BC39" s="46">
        <v>86.32</v>
      </c>
      <c r="BD39" s="46">
        <f t="shared" si="6"/>
        <v>503.43</v>
      </c>
      <c r="BE39" s="46">
        <f t="shared" si="20"/>
        <v>553.77300000000002</v>
      </c>
      <c r="BH39" s="46">
        <v>230.52</v>
      </c>
      <c r="BI39" s="46">
        <v>159.31</v>
      </c>
      <c r="BJ39" s="46">
        <v>63.79</v>
      </c>
      <c r="BK39" s="42">
        <f t="shared" si="7"/>
        <v>453.62000000000006</v>
      </c>
      <c r="BL39" s="42">
        <f t="shared" si="14"/>
        <v>498.98200000000008</v>
      </c>
      <c r="BO39" s="48"/>
      <c r="BP39" s="42"/>
      <c r="BR39" s="42"/>
      <c r="BS39" s="46"/>
      <c r="BT39" s="48"/>
      <c r="BU39" s="42"/>
      <c r="BV39" s="42"/>
      <c r="BX39" s="46"/>
      <c r="BY39" s="48"/>
      <c r="BZ39" s="42"/>
      <c r="CC39" s="48"/>
      <c r="CD39" s="48"/>
      <c r="CE39" s="42"/>
      <c r="CG39" s="48"/>
      <c r="CH39" s="48"/>
    </row>
    <row r="40" spans="1:86" x14ac:dyDescent="0.25">
      <c r="A40" s="45">
        <v>36</v>
      </c>
      <c r="B40" s="46">
        <v>297.68</v>
      </c>
      <c r="C40" s="46">
        <v>36.39</v>
      </c>
      <c r="D40" s="46">
        <f t="shared" si="1"/>
        <v>334.07</v>
      </c>
      <c r="E40" s="46">
        <f t="shared" si="8"/>
        <v>367.47699999999998</v>
      </c>
      <c r="F40" s="45"/>
      <c r="G40" s="46">
        <v>402.93</v>
      </c>
      <c r="H40" s="46">
        <v>47.69</v>
      </c>
      <c r="I40" s="42">
        <f t="shared" si="2"/>
        <v>450.62</v>
      </c>
      <c r="J40" s="42">
        <f t="shared" si="9"/>
        <v>495.68200000000002</v>
      </c>
      <c r="L40" s="152">
        <v>496.88</v>
      </c>
      <c r="M40" s="42">
        <f t="shared" si="15"/>
        <v>546.56799999999998</v>
      </c>
      <c r="O40" s="46">
        <v>532.80999999999995</v>
      </c>
      <c r="P40" s="42">
        <f t="shared" si="16"/>
        <v>586.09099999999989</v>
      </c>
      <c r="R40" s="152">
        <v>439.9</v>
      </c>
      <c r="S40" s="152">
        <v>32.89</v>
      </c>
      <c r="T40" s="152">
        <v>68.73</v>
      </c>
      <c r="U40" s="42">
        <f t="shared" si="3"/>
        <v>541.52</v>
      </c>
      <c r="V40" s="42">
        <f t="shared" si="10"/>
        <v>595.67200000000003</v>
      </c>
      <c r="X40" s="46">
        <v>517.1</v>
      </c>
      <c r="Y40" s="46">
        <v>82.76</v>
      </c>
      <c r="Z40" s="42">
        <f t="shared" si="4"/>
        <v>599.86</v>
      </c>
      <c r="AA40" s="42">
        <f t="shared" si="11"/>
        <v>659.846</v>
      </c>
      <c r="AC40" s="152">
        <v>515.75</v>
      </c>
      <c r="AD40" s="42">
        <f t="shared" si="17"/>
        <v>567.32500000000005</v>
      </c>
      <c r="AF40" s="46">
        <v>571.41999999999996</v>
      </c>
      <c r="AG40" s="42">
        <f t="shared" si="12"/>
        <v>628.5619999999999</v>
      </c>
      <c r="AI40" s="46">
        <v>574.77</v>
      </c>
      <c r="AJ40" s="42">
        <f t="shared" si="13"/>
        <v>632.24699999999996</v>
      </c>
      <c r="AL40" s="152">
        <v>439.08</v>
      </c>
      <c r="AM40" s="42">
        <f t="shared" si="18"/>
        <v>482.988</v>
      </c>
      <c r="AO40" s="152">
        <v>528.53</v>
      </c>
      <c r="AP40" s="42">
        <f t="shared" si="19"/>
        <v>581.38299999999992</v>
      </c>
      <c r="AR40" s="46">
        <v>196.63</v>
      </c>
      <c r="AS40" s="46">
        <v>151.94</v>
      </c>
      <c r="AT40" s="152">
        <v>74.180000000000007</v>
      </c>
      <c r="AU40" s="152">
        <v>12.8</v>
      </c>
      <c r="AV40" s="152">
        <f t="shared" si="21"/>
        <v>435.55</v>
      </c>
      <c r="AW40" s="152">
        <f t="shared" si="22"/>
        <v>479.10500000000002</v>
      </c>
      <c r="AX40" s="155">
        <v>38.35</v>
      </c>
      <c r="AY40" s="160">
        <f t="shared" si="5"/>
        <v>517.45500000000004</v>
      </c>
      <c r="BA40" s="46">
        <v>272.51</v>
      </c>
      <c r="BB40" s="46">
        <v>151.94</v>
      </c>
      <c r="BC40" s="46">
        <v>87.4</v>
      </c>
      <c r="BD40" s="46">
        <f t="shared" si="6"/>
        <v>511.85</v>
      </c>
      <c r="BE40" s="46">
        <f t="shared" si="20"/>
        <v>563.03500000000008</v>
      </c>
      <c r="BH40" s="46">
        <v>233.85</v>
      </c>
      <c r="BI40" s="46">
        <v>162.12</v>
      </c>
      <c r="BJ40" s="46">
        <v>64.37</v>
      </c>
      <c r="BK40" s="42">
        <f t="shared" si="7"/>
        <v>460.34000000000003</v>
      </c>
      <c r="BL40" s="42">
        <f t="shared" si="14"/>
        <v>506.37400000000002</v>
      </c>
      <c r="BO40" s="48"/>
      <c r="BP40" s="42"/>
      <c r="BR40" s="42"/>
      <c r="BS40" s="46"/>
      <c r="BT40" s="48"/>
      <c r="BU40" s="42"/>
      <c r="BV40" s="42"/>
      <c r="BX40" s="46"/>
      <c r="BY40" s="48"/>
      <c r="BZ40" s="42"/>
      <c r="CC40" s="48"/>
      <c r="CD40" s="48"/>
      <c r="CE40" s="42"/>
      <c r="CG40" s="48"/>
      <c r="CH40" s="48"/>
    </row>
    <row r="41" spans="1:86" x14ac:dyDescent="0.25">
      <c r="A41" s="45">
        <v>37</v>
      </c>
      <c r="B41" s="46">
        <v>302.12</v>
      </c>
      <c r="C41" s="46">
        <v>37.25</v>
      </c>
      <c r="D41" s="46">
        <f t="shared" si="1"/>
        <v>339.37</v>
      </c>
      <c r="E41" s="46">
        <f t="shared" si="8"/>
        <v>373.30700000000002</v>
      </c>
      <c r="F41" s="45"/>
      <c r="G41" s="46">
        <v>408.98</v>
      </c>
      <c r="H41" s="46">
        <v>48.75</v>
      </c>
      <c r="I41" s="42">
        <f t="shared" si="2"/>
        <v>457.73</v>
      </c>
      <c r="J41" s="42">
        <f t="shared" si="9"/>
        <v>503.50300000000004</v>
      </c>
      <c r="L41" s="152">
        <v>502.14</v>
      </c>
      <c r="M41" s="42">
        <f t="shared" si="15"/>
        <v>552.35400000000004</v>
      </c>
      <c r="O41" s="46">
        <v>537.66999999999996</v>
      </c>
      <c r="P41" s="42">
        <f t="shared" si="16"/>
        <v>591.4369999999999</v>
      </c>
      <c r="R41" s="152">
        <v>445.51</v>
      </c>
      <c r="S41" s="152">
        <v>33.409999999999997</v>
      </c>
      <c r="T41" s="152">
        <v>69.459999999999994</v>
      </c>
      <c r="U41" s="42">
        <f t="shared" si="3"/>
        <v>548.38</v>
      </c>
      <c r="V41" s="42">
        <f t="shared" si="10"/>
        <v>603.21799999999996</v>
      </c>
      <c r="X41" s="46">
        <v>522.26</v>
      </c>
      <c r="Y41" s="46">
        <v>83.69</v>
      </c>
      <c r="Z41" s="42">
        <f t="shared" si="4"/>
        <v>605.95000000000005</v>
      </c>
      <c r="AA41" s="42">
        <f t="shared" si="11"/>
        <v>666.54500000000007</v>
      </c>
      <c r="AC41" s="152">
        <v>521.75</v>
      </c>
      <c r="AD41" s="42">
        <f t="shared" si="17"/>
        <v>573.92499999999995</v>
      </c>
      <c r="AF41" s="46">
        <v>576.36</v>
      </c>
      <c r="AG41" s="42">
        <f t="shared" si="12"/>
        <v>633.99599999999998</v>
      </c>
      <c r="AI41" s="46">
        <v>583.12</v>
      </c>
      <c r="AJ41" s="42">
        <f t="shared" si="13"/>
        <v>641.43200000000002</v>
      </c>
      <c r="AL41" s="152">
        <v>445.28</v>
      </c>
      <c r="AM41" s="42">
        <f t="shared" si="18"/>
        <v>489.80799999999999</v>
      </c>
      <c r="AO41" s="152">
        <v>533.87</v>
      </c>
      <c r="AP41" s="42">
        <f t="shared" si="19"/>
        <v>587.25700000000006</v>
      </c>
      <c r="AR41" s="46">
        <v>199.96</v>
      </c>
      <c r="AS41" s="46">
        <v>155.18</v>
      </c>
      <c r="AT41" s="152">
        <v>75.08</v>
      </c>
      <c r="AU41" s="152">
        <v>12.88</v>
      </c>
      <c r="AV41" s="152">
        <f t="shared" si="21"/>
        <v>443.09999999999997</v>
      </c>
      <c r="AW41" s="152">
        <f t="shared" si="22"/>
        <v>487.40999999999997</v>
      </c>
      <c r="AX41" s="155">
        <v>38.64</v>
      </c>
      <c r="AY41" s="160">
        <f t="shared" si="5"/>
        <v>526.04999999999995</v>
      </c>
      <c r="BA41" s="46">
        <v>276.89999999999998</v>
      </c>
      <c r="BB41" s="46">
        <v>155.18</v>
      </c>
      <c r="BC41" s="46">
        <v>88.48</v>
      </c>
      <c r="BD41" s="46">
        <f t="shared" si="6"/>
        <v>520.55999999999995</v>
      </c>
      <c r="BE41" s="46">
        <f t="shared" si="20"/>
        <v>572.61599999999999</v>
      </c>
      <c r="BH41" s="46">
        <v>237.32</v>
      </c>
      <c r="BI41" s="46">
        <v>165.06</v>
      </c>
      <c r="BJ41" s="46">
        <v>64.94</v>
      </c>
      <c r="BK41" s="42">
        <f t="shared" si="7"/>
        <v>467.32</v>
      </c>
      <c r="BL41" s="42">
        <f t="shared" si="14"/>
        <v>514.05200000000002</v>
      </c>
      <c r="BO41" s="48"/>
      <c r="BP41" s="42"/>
      <c r="BR41" s="42"/>
      <c r="BS41" s="46"/>
      <c r="BT41" s="48"/>
      <c r="BU41" s="42"/>
      <c r="BV41" s="42"/>
      <c r="BX41" s="46"/>
      <c r="BY41" s="48"/>
      <c r="BZ41" s="42"/>
      <c r="CC41" s="48"/>
      <c r="CD41" s="48"/>
      <c r="CE41" s="42"/>
      <c r="CG41" s="48"/>
      <c r="CH41" s="48"/>
    </row>
    <row r="42" spans="1:86" x14ac:dyDescent="0.25">
      <c r="A42" s="45">
        <v>38</v>
      </c>
      <c r="B42" s="46">
        <v>306.77999999999997</v>
      </c>
      <c r="C42" s="46">
        <v>38.15</v>
      </c>
      <c r="D42" s="46">
        <f t="shared" si="1"/>
        <v>344.92999999999995</v>
      </c>
      <c r="E42" s="46">
        <f t="shared" si="8"/>
        <v>379.42299999999994</v>
      </c>
      <c r="F42" s="45"/>
      <c r="G42" s="46">
        <v>415.34</v>
      </c>
      <c r="H42" s="46">
        <v>49.85</v>
      </c>
      <c r="I42" s="42">
        <f t="shared" si="2"/>
        <v>465.19</v>
      </c>
      <c r="J42" s="42">
        <f t="shared" si="9"/>
        <v>511.709</v>
      </c>
      <c r="L42" s="152">
        <v>507.74</v>
      </c>
      <c r="M42" s="42">
        <f t="shared" si="15"/>
        <v>558.51400000000001</v>
      </c>
      <c r="O42" s="46">
        <v>542.63</v>
      </c>
      <c r="P42" s="42">
        <f t="shared" si="16"/>
        <v>596.89300000000003</v>
      </c>
      <c r="R42" s="152">
        <v>451.24</v>
      </c>
      <c r="S42" s="152">
        <v>33.979999999999997</v>
      </c>
      <c r="T42" s="152">
        <v>70.150000000000006</v>
      </c>
      <c r="U42" s="42">
        <f t="shared" si="3"/>
        <v>555.37</v>
      </c>
      <c r="V42" s="42">
        <f t="shared" si="10"/>
        <v>610.90700000000004</v>
      </c>
      <c r="X42" s="46">
        <v>527.58000000000004</v>
      </c>
      <c r="Y42" s="46">
        <v>84.62</v>
      </c>
      <c r="Z42" s="42">
        <f t="shared" si="4"/>
        <v>612.20000000000005</v>
      </c>
      <c r="AA42" s="42">
        <f t="shared" si="11"/>
        <v>673.42000000000007</v>
      </c>
      <c r="AC42" s="152">
        <v>527.91</v>
      </c>
      <c r="AD42" s="42">
        <f t="shared" si="17"/>
        <v>580.70100000000002</v>
      </c>
      <c r="AF42" s="46">
        <v>581.5</v>
      </c>
      <c r="AG42" s="42">
        <f t="shared" si="12"/>
        <v>639.65</v>
      </c>
      <c r="AI42" s="46">
        <v>592.05999999999995</v>
      </c>
      <c r="AJ42" s="42">
        <f t="shared" si="13"/>
        <v>651.26599999999996</v>
      </c>
      <c r="AL42" s="152">
        <v>451.79</v>
      </c>
      <c r="AM42" s="42">
        <f t="shared" si="18"/>
        <v>496.96900000000005</v>
      </c>
      <c r="AO42" s="152">
        <v>539.57000000000005</v>
      </c>
      <c r="AP42" s="42">
        <f t="shared" si="19"/>
        <v>593.52700000000004</v>
      </c>
      <c r="AR42" s="46">
        <v>203.41</v>
      </c>
      <c r="AS42" s="46">
        <v>158.58000000000001</v>
      </c>
      <c r="AT42" s="152">
        <v>75.989999999999995</v>
      </c>
      <c r="AU42" s="152">
        <v>12.95</v>
      </c>
      <c r="AV42" s="152">
        <f t="shared" si="21"/>
        <v>450.93</v>
      </c>
      <c r="AW42" s="152">
        <f t="shared" si="22"/>
        <v>496.02300000000002</v>
      </c>
      <c r="AX42" s="155">
        <v>38.9</v>
      </c>
      <c r="AY42" s="160">
        <f t="shared" si="5"/>
        <v>534.923</v>
      </c>
      <c r="BA42" s="46">
        <v>281.43</v>
      </c>
      <c r="BB42" s="46">
        <v>158.58000000000001</v>
      </c>
      <c r="BC42" s="46">
        <v>89.56</v>
      </c>
      <c r="BD42" s="46">
        <f t="shared" si="6"/>
        <v>529.56999999999994</v>
      </c>
      <c r="BE42" s="46">
        <f t="shared" si="20"/>
        <v>582.52699999999993</v>
      </c>
      <c r="BH42" s="46">
        <v>240.94</v>
      </c>
      <c r="BI42" s="46">
        <v>168.16</v>
      </c>
      <c r="BJ42" s="46">
        <v>65.52</v>
      </c>
      <c r="BK42" s="42">
        <f t="shared" si="7"/>
        <v>474.62</v>
      </c>
      <c r="BL42" s="42">
        <f t="shared" si="14"/>
        <v>522.08199999999999</v>
      </c>
      <c r="BO42" s="48"/>
      <c r="BP42" s="42"/>
      <c r="BR42" s="42"/>
      <c r="BS42" s="46"/>
      <c r="BT42" s="48"/>
      <c r="BU42" s="42"/>
      <c r="BV42" s="42"/>
      <c r="BX42" s="46"/>
      <c r="BY42" s="48"/>
      <c r="BZ42" s="42"/>
      <c r="CC42" s="48"/>
      <c r="CD42" s="48"/>
      <c r="CE42" s="42"/>
      <c r="CG42" s="48"/>
      <c r="CH42" s="48"/>
    </row>
    <row r="43" spans="1:86" x14ac:dyDescent="0.25">
      <c r="A43" s="45">
        <v>39</v>
      </c>
      <c r="B43" s="46">
        <v>311.66000000000003</v>
      </c>
      <c r="C43" s="46">
        <v>39.090000000000003</v>
      </c>
      <c r="D43" s="46">
        <f t="shared" si="1"/>
        <v>350.75</v>
      </c>
      <c r="E43" s="46">
        <f t="shared" si="8"/>
        <v>385.82499999999999</v>
      </c>
      <c r="F43" s="45"/>
      <c r="G43" s="46">
        <v>422.03</v>
      </c>
      <c r="H43" s="46">
        <v>50.99</v>
      </c>
      <c r="I43" s="42">
        <f t="shared" si="2"/>
        <v>473.02</v>
      </c>
      <c r="J43" s="42">
        <f t="shared" si="9"/>
        <v>520.322</v>
      </c>
      <c r="L43" s="152">
        <v>513.66999999999996</v>
      </c>
      <c r="M43" s="42">
        <f t="shared" si="15"/>
        <v>565.03699999999992</v>
      </c>
      <c r="O43" s="46">
        <v>547.86</v>
      </c>
      <c r="P43" s="42">
        <f t="shared" si="16"/>
        <v>602.64599999999996</v>
      </c>
      <c r="R43" s="152">
        <v>457.41</v>
      </c>
      <c r="S43" s="152">
        <v>34.590000000000003</v>
      </c>
      <c r="T43" s="152">
        <v>70.84</v>
      </c>
      <c r="U43" s="42">
        <f t="shared" si="3"/>
        <v>562.84</v>
      </c>
      <c r="V43" s="42">
        <f t="shared" si="10"/>
        <v>619.12400000000002</v>
      </c>
      <c r="X43" s="46">
        <v>533.72</v>
      </c>
      <c r="Y43" s="46">
        <v>85.54</v>
      </c>
      <c r="Z43" s="42">
        <f t="shared" si="4"/>
        <v>619.26</v>
      </c>
      <c r="AA43" s="42">
        <f t="shared" si="11"/>
        <v>681.18600000000004</v>
      </c>
      <c r="AC43" s="152">
        <v>534.26</v>
      </c>
      <c r="AD43" s="42">
        <f t="shared" si="17"/>
        <v>587.68600000000004</v>
      </c>
      <c r="AF43" s="46">
        <v>586.86</v>
      </c>
      <c r="AG43" s="42">
        <f t="shared" si="12"/>
        <v>645.54600000000005</v>
      </c>
      <c r="AI43" s="46">
        <v>601.73</v>
      </c>
      <c r="AJ43" s="42">
        <f t="shared" si="13"/>
        <v>661.90300000000002</v>
      </c>
      <c r="AL43" s="152">
        <v>458.63</v>
      </c>
      <c r="AM43" s="42">
        <f t="shared" si="18"/>
        <v>504.49299999999999</v>
      </c>
      <c r="AO43" s="152">
        <v>545.65</v>
      </c>
      <c r="AP43" s="42">
        <f t="shared" si="19"/>
        <v>600.21499999999992</v>
      </c>
      <c r="AR43" s="46">
        <v>206.98</v>
      </c>
      <c r="AS43" s="46">
        <v>162.16</v>
      </c>
      <c r="AT43" s="152">
        <v>76.89</v>
      </c>
      <c r="AU43" s="152">
        <v>13.02</v>
      </c>
      <c r="AV43" s="152">
        <f t="shared" si="21"/>
        <v>459.04999999999995</v>
      </c>
      <c r="AW43" s="152">
        <f t="shared" si="22"/>
        <v>504.95499999999993</v>
      </c>
      <c r="AX43" s="155">
        <v>39.130000000000003</v>
      </c>
      <c r="AY43" s="160">
        <f t="shared" si="5"/>
        <v>544.08499999999992</v>
      </c>
      <c r="BA43" s="46">
        <v>286.12</v>
      </c>
      <c r="BB43" s="46">
        <v>162.16</v>
      </c>
      <c r="BC43" s="46">
        <v>90.65</v>
      </c>
      <c r="BD43" s="46">
        <f t="shared" si="6"/>
        <v>538.92999999999995</v>
      </c>
      <c r="BE43" s="46">
        <f t="shared" si="20"/>
        <v>592.82299999999998</v>
      </c>
      <c r="BH43" s="46">
        <v>244.73</v>
      </c>
      <c r="BI43" s="46">
        <v>171.42</v>
      </c>
      <c r="BJ43" s="46">
        <v>66.08</v>
      </c>
      <c r="BK43" s="42">
        <f t="shared" si="7"/>
        <v>482.22999999999996</v>
      </c>
      <c r="BL43" s="42">
        <f t="shared" si="14"/>
        <v>530.45299999999997</v>
      </c>
      <c r="BO43" s="48"/>
      <c r="BP43" s="42"/>
      <c r="BR43" s="42"/>
      <c r="BS43" s="46"/>
      <c r="BT43" s="48"/>
      <c r="BU43" s="42"/>
      <c r="BV43" s="42"/>
      <c r="BX43" s="46"/>
      <c r="BY43" s="48"/>
      <c r="BZ43" s="42"/>
      <c r="CC43" s="48"/>
      <c r="CD43" s="48"/>
      <c r="CG43" s="48"/>
      <c r="CH43" s="48"/>
    </row>
    <row r="44" spans="1:86" x14ac:dyDescent="0.25">
      <c r="A44" s="45">
        <v>40</v>
      </c>
      <c r="B44" s="46">
        <v>316.74</v>
      </c>
      <c r="C44" s="46">
        <v>40.08</v>
      </c>
      <c r="D44" s="46">
        <f t="shared" si="1"/>
        <v>356.82</v>
      </c>
      <c r="E44" s="46">
        <f t="shared" si="8"/>
        <v>392.50200000000001</v>
      </c>
      <c r="F44" s="45"/>
      <c r="G44" s="46">
        <v>429.01</v>
      </c>
      <c r="H44" s="46">
        <v>52.17</v>
      </c>
      <c r="I44" s="42">
        <f t="shared" si="2"/>
        <v>481.18</v>
      </c>
      <c r="J44" s="42">
        <f t="shared" si="9"/>
        <v>529.298</v>
      </c>
      <c r="L44" s="152">
        <v>520.01</v>
      </c>
      <c r="M44" s="42">
        <f t="shared" si="15"/>
        <v>572.01099999999997</v>
      </c>
      <c r="O44" s="46">
        <v>553.54</v>
      </c>
      <c r="P44" s="42">
        <f t="shared" si="16"/>
        <v>608.89400000000001</v>
      </c>
      <c r="R44" s="152">
        <v>464.16</v>
      </c>
      <c r="S44" s="152">
        <v>35.24</v>
      </c>
      <c r="T44" s="152">
        <v>71.510000000000005</v>
      </c>
      <c r="U44" s="42">
        <f t="shared" si="3"/>
        <v>570.91000000000008</v>
      </c>
      <c r="V44" s="42">
        <f t="shared" si="10"/>
        <v>628.00100000000009</v>
      </c>
      <c r="X44" s="46">
        <v>540.79</v>
      </c>
      <c r="Y44" s="46">
        <v>86.42</v>
      </c>
      <c r="Z44" s="42">
        <f t="shared" si="4"/>
        <v>627.20999999999992</v>
      </c>
      <c r="AA44" s="42">
        <f>Z44+(Z44*10%)</f>
        <v>689.93099999999993</v>
      </c>
      <c r="AC44" s="152">
        <v>541.01</v>
      </c>
      <c r="AD44" s="42">
        <f t="shared" si="17"/>
        <v>595.11099999999999</v>
      </c>
      <c r="AF44" s="46">
        <v>593.02</v>
      </c>
      <c r="AG44" s="42">
        <f t="shared" si="12"/>
        <v>652.322</v>
      </c>
      <c r="AI44" s="46">
        <v>611.94000000000005</v>
      </c>
      <c r="AJ44" s="42">
        <f t="shared" si="13"/>
        <v>673.13400000000001</v>
      </c>
      <c r="AL44" s="152">
        <v>465.86</v>
      </c>
      <c r="AM44" s="42">
        <f t="shared" si="18"/>
        <v>512.44600000000003</v>
      </c>
      <c r="AO44" s="152">
        <v>552.17999999999995</v>
      </c>
      <c r="AP44" s="42">
        <f t="shared" si="19"/>
        <v>607.39799999999991</v>
      </c>
      <c r="AR44" s="46">
        <v>210.68</v>
      </c>
      <c r="AS44" s="46">
        <v>165.9</v>
      </c>
      <c r="AT44" s="152">
        <v>77.8</v>
      </c>
      <c r="AU44" s="152">
        <v>13.1</v>
      </c>
      <c r="AV44" s="152">
        <f t="shared" si="21"/>
        <v>467.48000000000008</v>
      </c>
      <c r="AW44" s="152">
        <f t="shared" si="22"/>
        <v>514.22800000000007</v>
      </c>
      <c r="AX44" s="155">
        <v>39.33</v>
      </c>
      <c r="AY44" s="160">
        <f t="shared" si="5"/>
        <v>553.55800000000011</v>
      </c>
      <c r="BA44" s="46">
        <v>291</v>
      </c>
      <c r="BB44" s="46">
        <v>165.9</v>
      </c>
      <c r="BC44" s="46">
        <v>91.73</v>
      </c>
      <c r="BD44" s="46">
        <f t="shared" si="6"/>
        <v>548.63</v>
      </c>
      <c r="BE44" s="46">
        <f t="shared" si="20"/>
        <v>603.49299999999994</v>
      </c>
      <c r="BH44" s="46">
        <v>248.66</v>
      </c>
      <c r="BI44" s="46">
        <v>174.94</v>
      </c>
      <c r="BJ44" s="46">
        <v>66.650000000000006</v>
      </c>
      <c r="BK44" s="42">
        <f t="shared" si="7"/>
        <v>490.25</v>
      </c>
      <c r="BL44" s="42">
        <f t="shared" si="14"/>
        <v>539.27499999999998</v>
      </c>
      <c r="BO44" s="48"/>
      <c r="BP44" s="42"/>
      <c r="BR44" s="42"/>
      <c r="BS44" s="46"/>
      <c r="BT44" s="48"/>
      <c r="BU44" s="42"/>
      <c r="BV44" s="42"/>
      <c r="BX44" s="46"/>
      <c r="BY44" s="48"/>
      <c r="BZ44" s="42"/>
      <c r="CC44" s="48"/>
      <c r="CD44" s="48"/>
      <c r="CG44" s="48"/>
      <c r="CH44" s="48"/>
    </row>
    <row r="45" spans="1:86" x14ac:dyDescent="0.25">
      <c r="A45" s="45">
        <v>41</v>
      </c>
      <c r="B45" s="46">
        <v>322.02999999999997</v>
      </c>
      <c r="C45" s="46">
        <v>41.12</v>
      </c>
      <c r="D45" s="46">
        <f t="shared" si="1"/>
        <v>363.15</v>
      </c>
      <c r="E45" s="46">
        <f t="shared" si="8"/>
        <v>399.46499999999997</v>
      </c>
      <c r="F45" s="45"/>
      <c r="G45" s="46">
        <v>436.31</v>
      </c>
      <c r="H45" s="46">
        <v>53.41</v>
      </c>
      <c r="I45" s="42">
        <f t="shared" si="2"/>
        <v>489.72</v>
      </c>
      <c r="J45" s="42">
        <f t="shared" si="9"/>
        <v>538.69200000000001</v>
      </c>
      <c r="L45" s="152">
        <v>526.70000000000005</v>
      </c>
      <c r="M45" s="42">
        <f t="shared" si="15"/>
        <v>579.37</v>
      </c>
      <c r="O45" s="46">
        <v>559.79999999999995</v>
      </c>
      <c r="P45" s="42">
        <f t="shared" si="16"/>
        <v>615.78</v>
      </c>
      <c r="R45" s="152">
        <v>471.57</v>
      </c>
      <c r="S45" s="152">
        <v>35.94</v>
      </c>
      <c r="T45" s="152">
        <v>72.19</v>
      </c>
      <c r="U45" s="42">
        <f t="shared" si="3"/>
        <v>579.70000000000005</v>
      </c>
      <c r="V45" s="42">
        <f t="shared" si="10"/>
        <v>637.67000000000007</v>
      </c>
      <c r="X45" s="46">
        <v>548.74</v>
      </c>
      <c r="Y45" s="46">
        <v>87.26</v>
      </c>
      <c r="Z45" s="42">
        <f t="shared" si="4"/>
        <v>636</v>
      </c>
      <c r="AA45" s="42">
        <f t="shared" si="11"/>
        <v>699.6</v>
      </c>
      <c r="AC45" s="152">
        <v>548.25</v>
      </c>
      <c r="AD45" s="42">
        <f t="shared" si="17"/>
        <v>603.07500000000005</v>
      </c>
      <c r="AF45" s="46">
        <v>600.05999999999995</v>
      </c>
      <c r="AG45" s="42">
        <f t="shared" si="12"/>
        <v>660.06599999999992</v>
      </c>
      <c r="AI45" s="46">
        <v>622.55999999999995</v>
      </c>
      <c r="AJ45" s="42">
        <f t="shared" si="13"/>
        <v>684.81599999999992</v>
      </c>
      <c r="AL45" s="152">
        <v>473.5</v>
      </c>
      <c r="AM45" s="42">
        <f t="shared" si="18"/>
        <v>520.85</v>
      </c>
      <c r="AO45" s="152">
        <v>559.17999999999995</v>
      </c>
      <c r="AP45" s="42">
        <f t="shared" si="19"/>
        <v>615.09799999999996</v>
      </c>
      <c r="AR45" s="46">
        <v>214.5</v>
      </c>
      <c r="AS45" s="46">
        <v>169.79</v>
      </c>
      <c r="AT45" s="152">
        <v>78.7</v>
      </c>
      <c r="AU45" s="152">
        <v>13.18</v>
      </c>
      <c r="AV45" s="152">
        <f t="shared" si="21"/>
        <v>476.16999999999996</v>
      </c>
      <c r="AW45" s="152">
        <f t="shared" si="22"/>
        <v>523.78699999999992</v>
      </c>
      <c r="AX45" s="155">
        <v>39.47</v>
      </c>
      <c r="AY45" s="160">
        <f t="shared" si="5"/>
        <v>563.25699999999995</v>
      </c>
      <c r="BA45" s="46">
        <v>296.08</v>
      </c>
      <c r="BB45" s="46">
        <v>169.79</v>
      </c>
      <c r="BC45" s="46">
        <v>92.81</v>
      </c>
      <c r="BD45" s="46">
        <f t="shared" si="6"/>
        <v>558.68000000000006</v>
      </c>
      <c r="BE45" s="46">
        <f t="shared" si="20"/>
        <v>614.54800000000012</v>
      </c>
      <c r="BH45" s="46">
        <v>252.76</v>
      </c>
      <c r="BI45" s="46">
        <v>178.75</v>
      </c>
      <c r="BJ45" s="46">
        <v>67.23</v>
      </c>
      <c r="BK45" s="42">
        <f t="shared" si="7"/>
        <v>498.74</v>
      </c>
      <c r="BL45" s="42">
        <f t="shared" si="14"/>
        <v>548.61400000000003</v>
      </c>
      <c r="BO45" s="48"/>
      <c r="BP45" s="42"/>
      <c r="BR45" s="42"/>
      <c r="BS45" s="46"/>
      <c r="BT45" s="48"/>
      <c r="BU45" s="42"/>
      <c r="BV45" s="42"/>
      <c r="BX45" s="46"/>
      <c r="BY45" s="48"/>
      <c r="BZ45" s="42"/>
      <c r="CC45" s="48"/>
      <c r="CD45" s="48"/>
      <c r="CG45" s="48"/>
      <c r="CH45" s="48"/>
    </row>
    <row r="46" spans="1:86" x14ac:dyDescent="0.25">
      <c r="A46" s="45">
        <v>42</v>
      </c>
      <c r="B46" s="46">
        <v>327.54000000000002</v>
      </c>
      <c r="C46" s="46">
        <v>42.21</v>
      </c>
      <c r="D46" s="46">
        <f t="shared" si="1"/>
        <v>369.75</v>
      </c>
      <c r="E46" s="46">
        <f t="shared" si="8"/>
        <v>406.72500000000002</v>
      </c>
      <c r="F46" s="45"/>
      <c r="G46" s="46">
        <v>443.95</v>
      </c>
      <c r="H46" s="46">
        <v>54.69</v>
      </c>
      <c r="I46" s="42">
        <f t="shared" si="2"/>
        <v>498.64</v>
      </c>
      <c r="J46" s="42">
        <f t="shared" si="9"/>
        <v>548.50400000000002</v>
      </c>
      <c r="L46" s="152">
        <v>533.73</v>
      </c>
      <c r="M46" s="42">
        <f t="shared" si="15"/>
        <v>587.10300000000007</v>
      </c>
      <c r="O46" s="46">
        <v>566.74</v>
      </c>
      <c r="P46" s="42">
        <f t="shared" si="16"/>
        <v>623.41399999999999</v>
      </c>
      <c r="R46" s="152">
        <v>479.52</v>
      </c>
      <c r="S46" s="152">
        <v>36.700000000000003</v>
      </c>
      <c r="T46" s="152">
        <v>72.849999999999994</v>
      </c>
      <c r="U46" s="42">
        <f t="shared" si="3"/>
        <v>589.07000000000005</v>
      </c>
      <c r="V46" s="42">
        <f t="shared" si="10"/>
        <v>647.97700000000009</v>
      </c>
      <c r="X46" s="46">
        <v>557.69000000000005</v>
      </c>
      <c r="Y46" s="46">
        <v>88.07</v>
      </c>
      <c r="Z46" s="42">
        <f t="shared" si="4"/>
        <v>645.76</v>
      </c>
      <c r="AA46" s="42">
        <f t="shared" si="11"/>
        <v>710.33600000000001</v>
      </c>
      <c r="AC46" s="152">
        <v>556.02</v>
      </c>
      <c r="AD46" s="42">
        <f t="shared" si="17"/>
        <v>611.62199999999996</v>
      </c>
      <c r="AF46" s="46">
        <v>608.09</v>
      </c>
      <c r="AG46" s="42">
        <f t="shared" si="12"/>
        <v>668.899</v>
      </c>
      <c r="AI46" s="46">
        <v>633.46</v>
      </c>
      <c r="AJ46" s="42">
        <f t="shared" si="13"/>
        <v>696.80600000000004</v>
      </c>
      <c r="AL46" s="152">
        <v>481.56</v>
      </c>
      <c r="AM46" s="42">
        <f t="shared" si="18"/>
        <v>529.71600000000001</v>
      </c>
      <c r="AO46" s="152">
        <v>566.66999999999996</v>
      </c>
      <c r="AP46" s="42">
        <f t="shared" si="19"/>
        <v>623.33699999999999</v>
      </c>
      <c r="AR46" s="46">
        <v>218.45</v>
      </c>
      <c r="AS46" s="46">
        <v>173.86</v>
      </c>
      <c r="AT46" s="152">
        <v>79.61</v>
      </c>
      <c r="AU46" s="152">
        <v>13.27</v>
      </c>
      <c r="AV46" s="152">
        <f t="shared" si="21"/>
        <v>485.19</v>
      </c>
      <c r="AW46" s="152">
        <f t="shared" si="22"/>
        <v>533.70900000000006</v>
      </c>
      <c r="AX46" s="155">
        <v>39.5</v>
      </c>
      <c r="AY46" s="160">
        <f t="shared" si="5"/>
        <v>573.20900000000006</v>
      </c>
      <c r="BA46" s="46">
        <v>301.38</v>
      </c>
      <c r="BB46" s="46">
        <v>173.86</v>
      </c>
      <c r="BC46" s="46">
        <v>93.9</v>
      </c>
      <c r="BD46" s="46">
        <f t="shared" si="6"/>
        <v>569.14</v>
      </c>
      <c r="BE46" s="46">
        <f t="shared" si="20"/>
        <v>626.05399999999997</v>
      </c>
      <c r="BH46" s="46">
        <v>257.01</v>
      </c>
      <c r="BI46" s="46">
        <v>182.86</v>
      </c>
      <c r="BJ46" s="46">
        <v>67.819999999999993</v>
      </c>
      <c r="BK46" s="42">
        <f t="shared" si="7"/>
        <v>507.69</v>
      </c>
      <c r="BL46" s="42">
        <f t="shared" si="14"/>
        <v>558.45900000000006</v>
      </c>
      <c r="BO46" s="48"/>
      <c r="BP46" s="42"/>
      <c r="BR46" s="42"/>
      <c r="BS46" s="46"/>
      <c r="BT46" s="48"/>
      <c r="BU46" s="42"/>
      <c r="BV46" s="42"/>
      <c r="BX46" s="46"/>
      <c r="BY46" s="48"/>
      <c r="BZ46" s="42"/>
      <c r="CC46" s="48"/>
      <c r="CD46" s="48"/>
      <c r="CG46" s="48"/>
      <c r="CH46" s="48"/>
    </row>
    <row r="47" spans="1:86" x14ac:dyDescent="0.25">
      <c r="A47" s="45">
        <v>43</v>
      </c>
      <c r="B47" s="46">
        <v>333.29</v>
      </c>
      <c r="C47" s="46">
        <v>43.36</v>
      </c>
      <c r="D47" s="46">
        <f t="shared" si="1"/>
        <v>376.65000000000003</v>
      </c>
      <c r="E47" s="46">
        <f t="shared" si="8"/>
        <v>414.31500000000005</v>
      </c>
      <c r="F47" s="45"/>
      <c r="G47" s="46">
        <v>451.94</v>
      </c>
      <c r="H47" s="46">
        <v>56.02</v>
      </c>
      <c r="I47" s="42">
        <f t="shared" si="2"/>
        <v>507.96</v>
      </c>
      <c r="J47" s="42">
        <f t="shared" si="9"/>
        <v>558.75599999999997</v>
      </c>
      <c r="L47" s="152">
        <v>541.16</v>
      </c>
      <c r="M47" s="42">
        <f t="shared" si="15"/>
        <v>595.27599999999995</v>
      </c>
      <c r="O47" s="46">
        <v>574.52</v>
      </c>
      <c r="P47" s="42">
        <f t="shared" si="16"/>
        <v>631.97199999999998</v>
      </c>
      <c r="R47" s="152">
        <v>488.27</v>
      </c>
      <c r="S47" s="152">
        <v>37.520000000000003</v>
      </c>
      <c r="T47" s="152">
        <v>73.510000000000005</v>
      </c>
      <c r="U47" s="42">
        <f t="shared" si="3"/>
        <v>599.29999999999995</v>
      </c>
      <c r="V47" s="42">
        <f t="shared" si="10"/>
        <v>659.2299999999999</v>
      </c>
      <c r="X47" s="46">
        <v>567.64</v>
      </c>
      <c r="Y47" s="46">
        <v>88.87</v>
      </c>
      <c r="Z47" s="42">
        <f t="shared" si="4"/>
        <v>656.51</v>
      </c>
      <c r="AA47" s="42">
        <f t="shared" si="11"/>
        <v>722.16099999999994</v>
      </c>
      <c r="AC47" s="152">
        <v>564.4</v>
      </c>
      <c r="AD47" s="42">
        <f t="shared" si="17"/>
        <v>620.83999999999992</v>
      </c>
      <c r="AF47" s="46">
        <v>617.23</v>
      </c>
      <c r="AG47" s="42">
        <f t="shared" si="12"/>
        <v>678.95299999999997</v>
      </c>
      <c r="AI47" s="46">
        <v>644.79</v>
      </c>
      <c r="AJ47" s="42">
        <f t="shared" si="13"/>
        <v>709.26900000000001</v>
      </c>
      <c r="AL47" s="152">
        <v>490.1</v>
      </c>
      <c r="AM47" s="42">
        <f t="shared" si="18"/>
        <v>539.11</v>
      </c>
      <c r="AO47" s="152">
        <v>574.71</v>
      </c>
      <c r="AP47" s="42">
        <f t="shared" si="19"/>
        <v>632.18100000000004</v>
      </c>
      <c r="AR47" s="46">
        <v>222.54</v>
      </c>
      <c r="AS47" s="46">
        <v>178.11</v>
      </c>
      <c r="AT47" s="152">
        <v>80.510000000000005</v>
      </c>
      <c r="AU47" s="152">
        <v>13.35</v>
      </c>
      <c r="AV47" s="152">
        <f t="shared" si="21"/>
        <v>494.51</v>
      </c>
      <c r="AW47" s="152">
        <f t="shared" si="22"/>
        <v>543.96100000000001</v>
      </c>
      <c r="AX47" s="155">
        <v>39.53</v>
      </c>
      <c r="AY47" s="160">
        <f t="shared" si="5"/>
        <v>583.49099999999999</v>
      </c>
      <c r="BA47" s="46">
        <v>306.92</v>
      </c>
      <c r="BB47" s="46">
        <v>178.11</v>
      </c>
      <c r="BC47" s="46">
        <v>94.98</v>
      </c>
      <c r="BD47" s="46">
        <f t="shared" si="6"/>
        <v>580.01</v>
      </c>
      <c r="BE47" s="46">
        <f t="shared" si="20"/>
        <v>638.01099999999997</v>
      </c>
      <c r="BH47" s="46">
        <v>261.45</v>
      </c>
      <c r="BI47" s="46">
        <v>187.3</v>
      </c>
      <c r="BJ47" s="46">
        <v>68.41</v>
      </c>
      <c r="BK47" s="42">
        <f t="shared" si="7"/>
        <v>517.16</v>
      </c>
      <c r="BL47" s="42">
        <f t="shared" si="14"/>
        <v>568.87599999999998</v>
      </c>
      <c r="BO47" s="48"/>
      <c r="BP47" s="42"/>
      <c r="BR47" s="42"/>
      <c r="BS47" s="46"/>
      <c r="BT47" s="48"/>
      <c r="BU47" s="42"/>
      <c r="BV47" s="42"/>
      <c r="BX47" s="46"/>
      <c r="BY47" s="48"/>
      <c r="BZ47" s="42"/>
      <c r="CC47" s="48"/>
      <c r="CD47" s="48"/>
      <c r="CG47" s="48"/>
      <c r="CH47" s="48"/>
    </row>
    <row r="48" spans="1:86" x14ac:dyDescent="0.25">
      <c r="A48" s="45">
        <v>44</v>
      </c>
      <c r="B48" s="46">
        <v>339.3</v>
      </c>
      <c r="C48" s="46">
        <v>44.57</v>
      </c>
      <c r="D48" s="46">
        <f t="shared" si="1"/>
        <v>383.87</v>
      </c>
      <c r="E48" s="46">
        <f t="shared" si="8"/>
        <v>422.25700000000001</v>
      </c>
      <c r="F48" s="45"/>
      <c r="G48" s="46">
        <v>460.33</v>
      </c>
      <c r="H48" s="46">
        <v>57.42</v>
      </c>
      <c r="I48" s="42">
        <f t="shared" si="2"/>
        <v>517.75</v>
      </c>
      <c r="J48" s="42">
        <f t="shared" si="9"/>
        <v>569.52499999999998</v>
      </c>
      <c r="L48" s="152">
        <v>548.98</v>
      </c>
      <c r="M48" s="42">
        <f t="shared" si="15"/>
        <v>603.87800000000004</v>
      </c>
      <c r="O48" s="46">
        <v>583.1</v>
      </c>
      <c r="P48" s="42">
        <f t="shared" si="16"/>
        <v>641.41000000000008</v>
      </c>
      <c r="R48" s="152">
        <v>497.22</v>
      </c>
      <c r="S48" s="152">
        <v>38.39</v>
      </c>
      <c r="T48" s="152">
        <v>74.150000000000006</v>
      </c>
      <c r="U48" s="42">
        <f t="shared" si="3"/>
        <v>609.76</v>
      </c>
      <c r="V48" s="42">
        <f t="shared" si="10"/>
        <v>670.73599999999999</v>
      </c>
      <c r="X48" s="46">
        <v>577.78</v>
      </c>
      <c r="Y48" s="46">
        <v>89.64</v>
      </c>
      <c r="Z48" s="42">
        <f t="shared" si="4"/>
        <v>667.42</v>
      </c>
      <c r="AA48" s="42">
        <f t="shared" si="11"/>
        <v>734.16199999999992</v>
      </c>
      <c r="AC48" s="152">
        <v>573.46</v>
      </c>
      <c r="AD48" s="42">
        <f t="shared" si="17"/>
        <v>630.80600000000004</v>
      </c>
      <c r="AF48" s="46">
        <v>627.58000000000004</v>
      </c>
      <c r="AG48" s="42">
        <f t="shared" si="12"/>
        <v>690.33800000000008</v>
      </c>
      <c r="AI48" s="46">
        <v>656.35</v>
      </c>
      <c r="AJ48" s="42">
        <f t="shared" si="13"/>
        <v>721.98500000000001</v>
      </c>
      <c r="AL48" s="152">
        <v>499.13</v>
      </c>
      <c r="AM48" s="42">
        <f t="shared" si="18"/>
        <v>549.04300000000001</v>
      </c>
      <c r="AO48" s="152">
        <v>583.32000000000005</v>
      </c>
      <c r="AP48" s="42">
        <f t="shared" si="19"/>
        <v>641.65200000000004</v>
      </c>
      <c r="AR48" s="46">
        <v>226.8</v>
      </c>
      <c r="AS48" s="46">
        <v>182.57</v>
      </c>
      <c r="AT48" s="152">
        <v>81.41</v>
      </c>
      <c r="AU48" s="152">
        <v>13.45</v>
      </c>
      <c r="AV48" s="152">
        <f t="shared" si="21"/>
        <v>504.22999999999996</v>
      </c>
      <c r="AW48" s="152">
        <f t="shared" si="22"/>
        <v>554.65300000000002</v>
      </c>
      <c r="AX48" s="155">
        <v>39.56</v>
      </c>
      <c r="AY48" s="160">
        <f t="shared" si="5"/>
        <v>594.21299999999997</v>
      </c>
      <c r="BA48" s="46">
        <v>312.70999999999998</v>
      </c>
      <c r="BB48" s="46">
        <v>182.57</v>
      </c>
      <c r="BC48" s="46">
        <v>96.06</v>
      </c>
      <c r="BD48" s="46">
        <f t="shared" si="6"/>
        <v>591.33999999999992</v>
      </c>
      <c r="BE48" s="46">
        <f t="shared" si="20"/>
        <v>650.47399999999993</v>
      </c>
      <c r="BH48" s="46">
        <v>266.08</v>
      </c>
      <c r="BI48" s="46">
        <v>192.08</v>
      </c>
      <c r="BJ48" s="46">
        <v>69</v>
      </c>
      <c r="BK48" s="42">
        <f t="shared" si="7"/>
        <v>527.16</v>
      </c>
      <c r="BL48" s="42">
        <f t="shared" si="14"/>
        <v>579.87599999999998</v>
      </c>
      <c r="BO48" s="48"/>
      <c r="BP48" s="42"/>
      <c r="BR48" s="42"/>
      <c r="BS48" s="46"/>
      <c r="BT48" s="48"/>
      <c r="BU48" s="42"/>
      <c r="BV48" s="42"/>
      <c r="BX48" s="46"/>
      <c r="BY48" s="48"/>
      <c r="BZ48" s="42"/>
      <c r="CC48" s="48"/>
      <c r="CD48" s="48"/>
      <c r="CG48" s="48"/>
      <c r="CH48" s="48"/>
    </row>
    <row r="49" spans="1:86" x14ac:dyDescent="0.25">
      <c r="A49" s="45">
        <v>45</v>
      </c>
      <c r="B49" s="46">
        <v>345.5</v>
      </c>
      <c r="C49" s="46">
        <v>45.81</v>
      </c>
      <c r="D49" s="46">
        <f t="shared" si="1"/>
        <v>391.31</v>
      </c>
      <c r="E49" s="46">
        <f t="shared" si="8"/>
        <v>430.44100000000003</v>
      </c>
      <c r="F49" s="45"/>
      <c r="G49" s="46">
        <v>469.01</v>
      </c>
      <c r="H49" s="46">
        <v>58.86</v>
      </c>
      <c r="I49" s="42">
        <f t="shared" si="2"/>
        <v>527.87</v>
      </c>
      <c r="J49" s="42">
        <f t="shared" si="9"/>
        <v>580.65700000000004</v>
      </c>
      <c r="L49" s="152">
        <v>557.24</v>
      </c>
      <c r="M49" s="42">
        <f t="shared" si="15"/>
        <v>612.96400000000006</v>
      </c>
      <c r="O49" s="46">
        <v>592.47</v>
      </c>
      <c r="P49" s="42">
        <f t="shared" si="16"/>
        <v>651.71699999999998</v>
      </c>
      <c r="R49" s="152">
        <v>506.4</v>
      </c>
      <c r="S49" s="152">
        <v>39.299999999999997</v>
      </c>
      <c r="T49" s="152">
        <v>74.78</v>
      </c>
      <c r="U49" s="42">
        <f t="shared" si="3"/>
        <v>620.4799999999999</v>
      </c>
      <c r="V49" s="42">
        <f t="shared" si="10"/>
        <v>682.52799999999991</v>
      </c>
      <c r="X49" s="46">
        <v>588.17999999999995</v>
      </c>
      <c r="Y49" s="46">
        <v>90.43</v>
      </c>
      <c r="Z49" s="42">
        <f t="shared" si="4"/>
        <v>678.6099999999999</v>
      </c>
      <c r="AA49" s="42">
        <f t="shared" si="11"/>
        <v>746.47099999999989</v>
      </c>
      <c r="AC49" s="152">
        <v>582.87</v>
      </c>
      <c r="AD49" s="42">
        <f t="shared" si="17"/>
        <v>641.15700000000004</v>
      </c>
      <c r="AF49" s="46">
        <v>638.38</v>
      </c>
      <c r="AG49" s="42">
        <f t="shared" si="12"/>
        <v>702.21799999999996</v>
      </c>
      <c r="AI49" s="46">
        <v>668.48</v>
      </c>
      <c r="AJ49" s="42">
        <f t="shared" si="13"/>
        <v>735.32799999999997</v>
      </c>
      <c r="AL49" s="152">
        <v>508.52</v>
      </c>
      <c r="AM49" s="42">
        <f t="shared" si="18"/>
        <v>559.37199999999996</v>
      </c>
      <c r="AO49" s="152">
        <v>592.34</v>
      </c>
      <c r="AP49" s="42">
        <f t="shared" si="19"/>
        <v>651.57400000000007</v>
      </c>
      <c r="AR49" s="46">
        <v>231.21</v>
      </c>
      <c r="AS49" s="46">
        <v>187.18</v>
      </c>
      <c r="AT49" s="152">
        <v>82.31</v>
      </c>
      <c r="AU49" s="152">
        <v>13.54</v>
      </c>
      <c r="AV49" s="152">
        <f t="shared" si="21"/>
        <v>514.24</v>
      </c>
      <c r="AW49" s="152">
        <f t="shared" si="22"/>
        <v>565.66399999999999</v>
      </c>
      <c r="AX49" s="155">
        <v>39.590000000000003</v>
      </c>
      <c r="AY49" s="160">
        <f t="shared" si="5"/>
        <v>605.25400000000002</v>
      </c>
      <c r="BA49" s="46">
        <v>318.70999999999998</v>
      </c>
      <c r="BB49" s="46">
        <v>187.18</v>
      </c>
      <c r="BC49" s="46">
        <v>97.15</v>
      </c>
      <c r="BD49" s="46">
        <f t="shared" si="6"/>
        <v>603.04</v>
      </c>
      <c r="BE49" s="46">
        <f t="shared" si="20"/>
        <v>663.34399999999994</v>
      </c>
      <c r="BH49" s="46">
        <v>270.85000000000002</v>
      </c>
      <c r="BI49" s="46">
        <v>197.03</v>
      </c>
      <c r="BJ49" s="46">
        <v>69.599999999999994</v>
      </c>
      <c r="BK49" s="42">
        <f t="shared" si="7"/>
        <v>537.48</v>
      </c>
      <c r="BL49" s="42">
        <f t="shared" si="14"/>
        <v>591.22800000000007</v>
      </c>
      <c r="BO49" s="48"/>
      <c r="BP49" s="42"/>
      <c r="BR49" s="42"/>
      <c r="BS49" s="46"/>
      <c r="BT49" s="48"/>
      <c r="BU49" s="42"/>
      <c r="BV49" s="42"/>
      <c r="BX49" s="46"/>
      <c r="BY49" s="48"/>
      <c r="BZ49" s="42"/>
      <c r="CC49" s="48"/>
      <c r="CD49" s="48"/>
      <c r="CG49" s="48"/>
      <c r="CH49" s="48"/>
    </row>
    <row r="50" spans="1:86" x14ac:dyDescent="0.25">
      <c r="A50" s="45">
        <v>46</v>
      </c>
      <c r="B50" s="46">
        <v>351.91</v>
      </c>
      <c r="C50" s="46">
        <v>47.08</v>
      </c>
      <c r="D50" s="46">
        <f t="shared" si="1"/>
        <v>398.99</v>
      </c>
      <c r="E50" s="46">
        <f t="shared" si="8"/>
        <v>438.88900000000001</v>
      </c>
      <c r="F50" s="45"/>
      <c r="G50" s="46">
        <v>478.02</v>
      </c>
      <c r="H50" s="46">
        <v>60.34</v>
      </c>
      <c r="I50" s="42">
        <f t="shared" si="2"/>
        <v>538.36</v>
      </c>
      <c r="J50" s="42">
        <f t="shared" si="9"/>
        <v>592.19600000000003</v>
      </c>
      <c r="L50" s="152">
        <v>565.91999999999996</v>
      </c>
      <c r="M50" s="42">
        <f t="shared" si="15"/>
        <v>622.51199999999994</v>
      </c>
      <c r="O50" s="46">
        <v>602.64</v>
      </c>
      <c r="P50" s="42">
        <f t="shared" si="16"/>
        <v>662.904</v>
      </c>
      <c r="R50" s="152">
        <v>515.88</v>
      </c>
      <c r="S50" s="152">
        <v>40.26</v>
      </c>
      <c r="T50" s="152">
        <v>75.39</v>
      </c>
      <c r="U50" s="42">
        <f t="shared" si="3"/>
        <v>631.53</v>
      </c>
      <c r="V50" s="42">
        <f t="shared" si="10"/>
        <v>694.68299999999999</v>
      </c>
      <c r="X50" s="46">
        <v>598.89</v>
      </c>
      <c r="Y50" s="46">
        <v>91.2</v>
      </c>
      <c r="Z50" s="42">
        <f>SUM(X50+Y50)</f>
        <v>690.09</v>
      </c>
      <c r="AA50" s="42">
        <f t="shared" si="11"/>
        <v>759.09900000000005</v>
      </c>
      <c r="AC50" s="152">
        <v>592.64</v>
      </c>
      <c r="AD50" s="42">
        <f t="shared" si="17"/>
        <v>651.904</v>
      </c>
      <c r="AF50" s="46">
        <v>649.66999999999996</v>
      </c>
      <c r="AG50" s="42">
        <f t="shared" si="12"/>
        <v>714.63699999999994</v>
      </c>
      <c r="AI50" s="46">
        <v>681.07</v>
      </c>
      <c r="AJ50" s="42">
        <f t="shared" si="13"/>
        <v>749.17700000000002</v>
      </c>
      <c r="AL50" s="152">
        <v>518.28</v>
      </c>
      <c r="AM50" s="42">
        <f t="shared" si="18"/>
        <v>570.10799999999995</v>
      </c>
      <c r="AO50" s="152">
        <v>601.80999999999995</v>
      </c>
      <c r="AP50" s="42">
        <f t="shared" si="19"/>
        <v>661.99099999999999</v>
      </c>
      <c r="AR50" s="46">
        <v>235.81</v>
      </c>
      <c r="AS50" s="46">
        <v>191.95</v>
      </c>
      <c r="AT50" s="152">
        <v>83.22</v>
      </c>
      <c r="AU50" s="152">
        <v>13.63</v>
      </c>
      <c r="AV50" s="152">
        <f t="shared" si="21"/>
        <v>524.61</v>
      </c>
      <c r="AW50" s="152">
        <f t="shared" si="22"/>
        <v>577.07100000000003</v>
      </c>
      <c r="AX50" s="155">
        <v>39.619999999999997</v>
      </c>
      <c r="AY50" s="160">
        <f t="shared" si="5"/>
        <v>616.69100000000003</v>
      </c>
      <c r="BA50" s="46">
        <v>324.95999999999998</v>
      </c>
      <c r="BB50" s="46">
        <v>191.95</v>
      </c>
      <c r="BC50" s="46">
        <v>98.23</v>
      </c>
      <c r="BD50" s="46">
        <f t="shared" si="6"/>
        <v>615.14</v>
      </c>
      <c r="BE50" s="46">
        <f t="shared" si="20"/>
        <v>676.654</v>
      </c>
      <c r="BH50" s="46">
        <v>275.79000000000002</v>
      </c>
      <c r="BI50" s="46">
        <v>202.16</v>
      </c>
      <c r="BJ50" s="46">
        <v>70.069999999999993</v>
      </c>
      <c r="BK50" s="42">
        <f t="shared" si="7"/>
        <v>548.02</v>
      </c>
      <c r="BL50" s="42">
        <f t="shared" si="14"/>
        <v>602.822</v>
      </c>
      <c r="BO50" s="48"/>
      <c r="BP50" s="42"/>
      <c r="BR50" s="42"/>
      <c r="BS50" s="46"/>
      <c r="BT50" s="48"/>
      <c r="BU50" s="42"/>
      <c r="BV50" s="42"/>
      <c r="BX50" s="46"/>
      <c r="BY50" s="48"/>
      <c r="BZ50" s="42"/>
      <c r="CC50" s="48"/>
      <c r="CD50" s="48"/>
      <c r="CG50" s="48"/>
      <c r="CH50" s="48"/>
    </row>
    <row r="51" spans="1:86" x14ac:dyDescent="0.25">
      <c r="A51" s="45">
        <v>47</v>
      </c>
      <c r="B51" s="46">
        <v>358.55</v>
      </c>
      <c r="C51" s="46">
        <v>48.39</v>
      </c>
      <c r="D51" s="46">
        <f t="shared" si="1"/>
        <v>406.94</v>
      </c>
      <c r="E51" s="46">
        <f t="shared" si="8"/>
        <v>447.63400000000001</v>
      </c>
      <c r="F51" s="45"/>
      <c r="G51" s="46">
        <v>487.38</v>
      </c>
      <c r="H51" s="46">
        <v>61.87</v>
      </c>
      <c r="I51" s="42">
        <f t="shared" si="2"/>
        <v>549.25</v>
      </c>
      <c r="J51" s="42">
        <f t="shared" si="9"/>
        <v>604.17499999999995</v>
      </c>
      <c r="L51" s="152">
        <v>575.05999999999995</v>
      </c>
      <c r="M51" s="42">
        <f t="shared" si="15"/>
        <v>632.56599999999992</v>
      </c>
      <c r="O51" s="46">
        <v>613.5</v>
      </c>
      <c r="P51" s="42">
        <f t="shared" si="16"/>
        <v>674.85</v>
      </c>
      <c r="R51" s="152">
        <v>525.66</v>
      </c>
      <c r="S51" s="152">
        <v>41.26</v>
      </c>
      <c r="T51" s="152">
        <v>75.92</v>
      </c>
      <c r="U51" s="42">
        <f t="shared" si="3"/>
        <v>642.83999999999992</v>
      </c>
      <c r="V51" s="42">
        <f t="shared" si="10"/>
        <v>707.12399999999991</v>
      </c>
      <c r="X51" s="46">
        <v>609.98</v>
      </c>
      <c r="Y51" s="46">
        <v>91.91</v>
      </c>
      <c r="Z51" s="42">
        <f t="shared" si="4"/>
        <v>701.89</v>
      </c>
      <c r="AA51" s="42">
        <f t="shared" si="11"/>
        <v>772.07899999999995</v>
      </c>
      <c r="AC51" s="152">
        <v>602.80999999999995</v>
      </c>
      <c r="AD51" s="42">
        <f t="shared" si="17"/>
        <v>663.09099999999989</v>
      </c>
      <c r="AF51" s="46">
        <v>661.45</v>
      </c>
      <c r="AG51" s="42">
        <f t="shared" si="12"/>
        <v>727.59500000000003</v>
      </c>
      <c r="AI51" s="46">
        <v>694.13</v>
      </c>
      <c r="AJ51" s="42">
        <f t="shared" si="13"/>
        <v>763.54300000000001</v>
      </c>
      <c r="AL51" s="152">
        <v>528.46</v>
      </c>
      <c r="AM51" s="42">
        <f t="shared" si="18"/>
        <v>581.30600000000004</v>
      </c>
      <c r="AO51" s="152">
        <v>611.75</v>
      </c>
      <c r="AP51" s="42">
        <f t="shared" si="19"/>
        <v>672.92499999999995</v>
      </c>
      <c r="AR51" s="46">
        <v>240.59</v>
      </c>
      <c r="AS51" s="46">
        <v>196.9</v>
      </c>
      <c r="AT51" s="152">
        <v>84.12</v>
      </c>
      <c r="AU51" s="152">
        <v>13.72</v>
      </c>
      <c r="AV51" s="152">
        <f t="shared" si="21"/>
        <v>535.33000000000004</v>
      </c>
      <c r="AW51" s="152">
        <f t="shared" si="22"/>
        <v>588.86300000000006</v>
      </c>
      <c r="AX51" s="155">
        <v>39.659999999999997</v>
      </c>
      <c r="AY51" s="160">
        <f t="shared" si="5"/>
        <v>628.52300000000002</v>
      </c>
      <c r="BA51" s="46">
        <v>331.46</v>
      </c>
      <c r="BB51" s="46">
        <v>196.9</v>
      </c>
      <c r="BC51" s="46">
        <v>99.32</v>
      </c>
      <c r="BD51" s="46">
        <f t="shared" si="6"/>
        <v>627.68000000000006</v>
      </c>
      <c r="BE51" s="46">
        <f t="shared" si="20"/>
        <v>690.44800000000009</v>
      </c>
      <c r="BH51" s="46">
        <v>280.89</v>
      </c>
      <c r="BI51" s="46">
        <v>207.5</v>
      </c>
      <c r="BJ51" s="46">
        <v>70.540000000000006</v>
      </c>
      <c r="BK51" s="42">
        <f t="shared" si="7"/>
        <v>558.92999999999995</v>
      </c>
      <c r="BL51" s="42">
        <f t="shared" si="14"/>
        <v>614.82299999999998</v>
      </c>
      <c r="BO51" s="48"/>
      <c r="BP51" s="42"/>
      <c r="BR51" s="42"/>
      <c r="BS51" s="46"/>
      <c r="BT51" s="48"/>
      <c r="BU51" s="42"/>
      <c r="BV51" s="42"/>
      <c r="BX51" s="46"/>
      <c r="BY51" s="48"/>
      <c r="BZ51" s="42"/>
      <c r="CC51" s="48"/>
      <c r="CD51" s="48"/>
      <c r="CG51" s="48"/>
      <c r="CH51" s="48"/>
    </row>
    <row r="52" spans="1:86" x14ac:dyDescent="0.25">
      <c r="A52" s="45">
        <v>48</v>
      </c>
      <c r="B52" s="46">
        <v>365.43</v>
      </c>
      <c r="C52" s="46">
        <v>49.72</v>
      </c>
      <c r="D52" s="46">
        <f t="shared" si="1"/>
        <v>415.15</v>
      </c>
      <c r="E52" s="46">
        <f t="shared" si="8"/>
        <v>456.66499999999996</v>
      </c>
      <c r="F52" s="45"/>
      <c r="G52" s="46">
        <v>497.12</v>
      </c>
      <c r="H52" s="46">
        <v>63.45</v>
      </c>
      <c r="I52" s="42">
        <f t="shared" si="2"/>
        <v>560.57000000000005</v>
      </c>
      <c r="J52" s="42">
        <f t="shared" si="9"/>
        <v>616.62700000000007</v>
      </c>
      <c r="L52" s="152">
        <v>584.67999999999995</v>
      </c>
      <c r="M52" s="42">
        <f t="shared" si="15"/>
        <v>643.14799999999991</v>
      </c>
      <c r="O52" s="46">
        <v>625</v>
      </c>
      <c r="P52" s="42">
        <f t="shared" si="16"/>
        <v>687.5</v>
      </c>
      <c r="R52" s="152">
        <v>535.79</v>
      </c>
      <c r="S52" s="152">
        <v>42.33</v>
      </c>
      <c r="T52" s="152">
        <v>76.44</v>
      </c>
      <c r="U52" s="42">
        <f t="shared" si="3"/>
        <v>654.55999999999995</v>
      </c>
      <c r="V52" s="42">
        <f t="shared" si="10"/>
        <v>720.01599999999996</v>
      </c>
      <c r="X52" s="46">
        <v>621.33000000000004</v>
      </c>
      <c r="Y52" s="46">
        <v>92.6</v>
      </c>
      <c r="Z52" s="42">
        <f t="shared" si="4"/>
        <v>713.93000000000006</v>
      </c>
      <c r="AA52" s="42">
        <f t="shared" si="11"/>
        <v>785.32300000000009</v>
      </c>
      <c r="AC52" s="152">
        <v>613.4</v>
      </c>
      <c r="AD52" s="42">
        <f t="shared" si="17"/>
        <v>674.74</v>
      </c>
      <c r="AF52" s="46">
        <v>673.76</v>
      </c>
      <c r="AG52" s="42">
        <f>AF52+(AF52*10%)</f>
        <v>741.13599999999997</v>
      </c>
      <c r="AI52" s="46">
        <v>707.63</v>
      </c>
      <c r="AJ52" s="42">
        <f t="shared" si="13"/>
        <v>778.39300000000003</v>
      </c>
      <c r="AL52" s="152">
        <v>539.08000000000004</v>
      </c>
      <c r="AM52" s="42">
        <f t="shared" si="18"/>
        <v>592.98800000000006</v>
      </c>
      <c r="AO52" s="152">
        <v>622.22</v>
      </c>
      <c r="AP52" s="42">
        <f t="shared" si="19"/>
        <v>684.44200000000001</v>
      </c>
      <c r="AR52" s="46">
        <v>245.58</v>
      </c>
      <c r="AS52" s="46">
        <v>202.04</v>
      </c>
      <c r="AT52" s="152">
        <v>85.03</v>
      </c>
      <c r="AU52" s="152">
        <v>13.8</v>
      </c>
      <c r="AV52" s="152">
        <f t="shared" si="21"/>
        <v>546.44999999999993</v>
      </c>
      <c r="AW52" s="152">
        <f t="shared" si="22"/>
        <v>601.09499999999991</v>
      </c>
      <c r="AX52" s="155">
        <v>39.700000000000003</v>
      </c>
      <c r="AY52" s="160">
        <f t="shared" si="5"/>
        <v>640.79499999999996</v>
      </c>
      <c r="BA52" s="46">
        <v>338.23</v>
      </c>
      <c r="BB52" s="46">
        <v>202.04</v>
      </c>
      <c r="BC52" s="46">
        <v>100.42</v>
      </c>
      <c r="BD52" s="46">
        <f t="shared" si="6"/>
        <v>640.68999999999994</v>
      </c>
      <c r="BE52" s="46">
        <f t="shared" si="20"/>
        <v>704.7589999999999</v>
      </c>
      <c r="BH52" s="46">
        <v>286.17</v>
      </c>
      <c r="BI52" s="46">
        <v>213.04</v>
      </c>
      <c r="BJ52" s="46">
        <v>71.010000000000005</v>
      </c>
      <c r="BK52" s="42">
        <f t="shared" si="7"/>
        <v>570.22</v>
      </c>
      <c r="BL52" s="42">
        <f t="shared" si="14"/>
        <v>627.24200000000008</v>
      </c>
      <c r="BO52" s="48"/>
      <c r="BP52" s="42"/>
      <c r="BR52" s="42"/>
      <c r="BS52" s="46"/>
      <c r="BT52" s="48"/>
      <c r="BU52" s="42"/>
      <c r="BV52" s="42"/>
      <c r="BX52" s="46"/>
      <c r="BY52" s="48"/>
      <c r="BZ52" s="42"/>
      <c r="CC52" s="48"/>
      <c r="CD52" s="48"/>
      <c r="CG52" s="48"/>
      <c r="CH52" s="48"/>
    </row>
    <row r="53" spans="1:86" x14ac:dyDescent="0.25">
      <c r="A53" s="45">
        <v>49</v>
      </c>
      <c r="B53" s="46">
        <v>372.58</v>
      </c>
      <c r="C53" s="46">
        <v>51.1</v>
      </c>
      <c r="D53" s="46">
        <f t="shared" si="1"/>
        <v>423.68</v>
      </c>
      <c r="E53" s="46">
        <f t="shared" si="8"/>
        <v>466.048</v>
      </c>
      <c r="F53" s="45"/>
      <c r="G53" s="46">
        <v>507.26</v>
      </c>
      <c r="H53" s="46">
        <v>65.09</v>
      </c>
      <c r="I53" s="42">
        <f t="shared" si="2"/>
        <v>572.35</v>
      </c>
      <c r="J53" s="42">
        <f t="shared" si="9"/>
        <v>629.58500000000004</v>
      </c>
      <c r="L53" s="152">
        <v>594.66999999999996</v>
      </c>
      <c r="M53" s="42">
        <f t="shared" si="15"/>
        <v>654.13699999999994</v>
      </c>
      <c r="O53" s="46">
        <v>637.04</v>
      </c>
      <c r="P53" s="42">
        <f t="shared" si="16"/>
        <v>700.74399999999991</v>
      </c>
      <c r="R53" s="152">
        <v>546.14</v>
      </c>
      <c r="S53" s="152">
        <v>43.43</v>
      </c>
      <c r="T53" s="152">
        <v>76.930000000000007</v>
      </c>
      <c r="U53" s="42">
        <f t="shared" si="3"/>
        <v>666.5</v>
      </c>
      <c r="V53" s="42">
        <f t="shared" si="10"/>
        <v>733.15</v>
      </c>
      <c r="X53" s="46">
        <v>633.02</v>
      </c>
      <c r="Y53" s="46">
        <v>93.27</v>
      </c>
      <c r="Z53" s="42">
        <f t="shared" si="4"/>
        <v>726.29</v>
      </c>
      <c r="AA53" s="42">
        <f t="shared" si="11"/>
        <v>798.91899999999998</v>
      </c>
      <c r="AC53" s="152">
        <v>624.42999999999995</v>
      </c>
      <c r="AD53" s="42">
        <f t="shared" si="17"/>
        <v>686.87299999999993</v>
      </c>
      <c r="AF53" s="46">
        <v>686.64</v>
      </c>
      <c r="AG53" s="42">
        <f t="shared" si="12"/>
        <v>755.30399999999997</v>
      </c>
      <c r="AI53" s="46">
        <v>721.65</v>
      </c>
      <c r="AJ53" s="42">
        <f t="shared" si="13"/>
        <v>793.81499999999994</v>
      </c>
      <c r="AL53" s="152">
        <v>550.17999999999995</v>
      </c>
      <c r="AM53" s="42">
        <f t="shared" si="18"/>
        <v>605.19799999999998</v>
      </c>
      <c r="AO53" s="152">
        <v>633.24</v>
      </c>
      <c r="AP53" s="42">
        <f t="shared" si="19"/>
        <v>696.56399999999996</v>
      </c>
      <c r="AR53" s="46">
        <v>250.79</v>
      </c>
      <c r="AS53" s="46">
        <v>207.38</v>
      </c>
      <c r="AT53" s="152">
        <v>85.95</v>
      </c>
      <c r="AU53" s="152">
        <v>13.89</v>
      </c>
      <c r="AV53" s="152">
        <f t="shared" si="21"/>
        <v>558.01</v>
      </c>
      <c r="AW53" s="152">
        <f t="shared" si="22"/>
        <v>613.81100000000004</v>
      </c>
      <c r="AX53" s="155">
        <v>39.74</v>
      </c>
      <c r="AY53" s="160">
        <f t="shared" si="5"/>
        <v>653.55100000000004</v>
      </c>
      <c r="BA53" s="46">
        <v>345.3</v>
      </c>
      <c r="BB53" s="46">
        <v>207.38</v>
      </c>
      <c r="BC53" s="46">
        <v>101.51</v>
      </c>
      <c r="BD53" s="46">
        <f t="shared" si="6"/>
        <v>654.19000000000005</v>
      </c>
      <c r="BE53" s="46">
        <f t="shared" si="20"/>
        <v>719.60900000000004</v>
      </c>
      <c r="BH53" s="46">
        <v>291.66000000000003</v>
      </c>
      <c r="BI53" s="46">
        <v>218.82</v>
      </c>
      <c r="BJ53" s="46">
        <v>71.459999999999994</v>
      </c>
      <c r="BK53" s="42">
        <f t="shared" si="7"/>
        <v>581.94000000000005</v>
      </c>
      <c r="BL53" s="42">
        <f t="shared" si="14"/>
        <v>640.13400000000001</v>
      </c>
      <c r="BO53" s="48"/>
      <c r="BP53" s="42"/>
      <c r="BR53" s="42"/>
      <c r="BS53" s="46"/>
      <c r="BT53" s="48"/>
      <c r="BU53" s="42"/>
      <c r="BV53" s="42"/>
      <c r="BX53" s="46"/>
      <c r="BY53" s="48"/>
      <c r="BZ53" s="42"/>
      <c r="CC53" s="48"/>
      <c r="CD53" s="48"/>
      <c r="CG53" s="48"/>
      <c r="CH53" s="48"/>
    </row>
    <row r="54" spans="1:86" x14ac:dyDescent="0.25">
      <c r="A54" s="45">
        <v>50</v>
      </c>
      <c r="B54" s="46">
        <v>380.01</v>
      </c>
      <c r="C54" s="46">
        <v>52.51</v>
      </c>
      <c r="D54" s="46">
        <f t="shared" si="1"/>
        <v>432.52</v>
      </c>
      <c r="E54" s="46">
        <f t="shared" si="8"/>
        <v>475.77199999999999</v>
      </c>
      <c r="F54" s="45"/>
      <c r="G54" s="46">
        <v>517.79999999999995</v>
      </c>
      <c r="H54" s="46">
        <v>66.78</v>
      </c>
      <c r="I54" s="42">
        <f t="shared" si="2"/>
        <v>584.57999999999993</v>
      </c>
      <c r="J54" s="42">
        <f t="shared" si="9"/>
        <v>643.0379999999999</v>
      </c>
      <c r="L54" s="152">
        <v>604.96</v>
      </c>
      <c r="M54" s="42">
        <f t="shared" si="15"/>
        <v>665.45600000000002</v>
      </c>
      <c r="O54" s="46">
        <v>649.47</v>
      </c>
      <c r="P54" s="42">
        <f t="shared" si="16"/>
        <v>714.41700000000003</v>
      </c>
      <c r="R54" s="152">
        <v>556.74</v>
      </c>
      <c r="S54" s="152">
        <v>44.58</v>
      </c>
      <c r="T54" s="152">
        <v>77.37</v>
      </c>
      <c r="U54" s="42">
        <f t="shared" si="3"/>
        <v>678.69</v>
      </c>
      <c r="V54" s="42">
        <f t="shared" si="10"/>
        <v>746.55900000000008</v>
      </c>
      <c r="X54" s="46">
        <v>645</v>
      </c>
      <c r="Y54" s="46">
        <v>93.88</v>
      </c>
      <c r="Z54" s="42">
        <f t="shared" si="4"/>
        <v>738.88</v>
      </c>
      <c r="AA54" s="42">
        <f t="shared" si="11"/>
        <v>812.76800000000003</v>
      </c>
      <c r="AC54" s="152">
        <v>635.73</v>
      </c>
      <c r="AD54" s="42">
        <f t="shared" si="17"/>
        <v>699.303</v>
      </c>
      <c r="AF54" s="46">
        <v>699.38</v>
      </c>
      <c r="AG54" s="42">
        <f t="shared" si="12"/>
        <v>769.31799999999998</v>
      </c>
      <c r="AI54" s="46">
        <v>735.96</v>
      </c>
      <c r="AJ54" s="42">
        <f t="shared" si="13"/>
        <v>809.55600000000004</v>
      </c>
      <c r="AL54" s="152">
        <v>561.62</v>
      </c>
      <c r="AM54" s="42">
        <f t="shared" si="18"/>
        <v>617.78200000000004</v>
      </c>
      <c r="AO54" s="152">
        <v>644.67999999999995</v>
      </c>
      <c r="AP54" s="42">
        <f t="shared" si="19"/>
        <v>709.14799999999991</v>
      </c>
      <c r="AR54" s="46">
        <v>256.18</v>
      </c>
      <c r="AS54" s="46">
        <v>212.9</v>
      </c>
      <c r="AT54" s="152">
        <v>86.84</v>
      </c>
      <c r="AU54" s="152">
        <v>13.98</v>
      </c>
      <c r="AV54" s="152">
        <f t="shared" si="21"/>
        <v>569.90000000000009</v>
      </c>
      <c r="AW54" s="152">
        <f t="shared" si="22"/>
        <v>626.8900000000001</v>
      </c>
      <c r="AX54" s="155">
        <v>39.78</v>
      </c>
      <c r="AY54" s="160">
        <f t="shared" si="5"/>
        <v>666.67000000000007</v>
      </c>
      <c r="BA54" s="46">
        <v>352.58</v>
      </c>
      <c r="BB54" s="46">
        <v>212.9</v>
      </c>
      <c r="BC54" s="46">
        <v>102.59</v>
      </c>
      <c r="BD54" s="46">
        <f t="shared" si="6"/>
        <v>668.07</v>
      </c>
      <c r="BE54" s="46">
        <f t="shared" si="20"/>
        <v>734.87700000000007</v>
      </c>
      <c r="BH54" s="46">
        <v>297.26</v>
      </c>
      <c r="BI54" s="46">
        <v>224.75</v>
      </c>
      <c r="BJ54" s="46">
        <v>71.900000000000006</v>
      </c>
      <c r="BK54" s="42">
        <f t="shared" si="7"/>
        <v>593.91</v>
      </c>
      <c r="BL54" s="42">
        <f t="shared" si="14"/>
        <v>653.30099999999993</v>
      </c>
      <c r="BO54" s="48"/>
      <c r="BP54" s="42"/>
      <c r="BR54" s="42"/>
      <c r="BS54" s="46"/>
      <c r="BT54" s="48"/>
      <c r="BU54" s="42"/>
      <c r="BV54" s="42"/>
      <c r="BX54" s="46"/>
      <c r="BY54" s="48"/>
      <c r="BZ54" s="42"/>
      <c r="CC54" s="48"/>
      <c r="CD54" s="48"/>
      <c r="CG54" s="48"/>
      <c r="CH54" s="48"/>
    </row>
    <row r="55" spans="1:86" x14ac:dyDescent="0.25">
      <c r="A55" s="45">
        <v>51</v>
      </c>
      <c r="B55" s="46">
        <v>387.74</v>
      </c>
      <c r="C55" s="46">
        <v>53.98</v>
      </c>
      <c r="D55" s="46">
        <f t="shared" si="1"/>
        <v>441.72</v>
      </c>
      <c r="E55" s="46">
        <f t="shared" si="8"/>
        <v>485.89200000000005</v>
      </c>
      <c r="F55" s="45"/>
      <c r="G55" s="46">
        <v>528.76</v>
      </c>
      <c r="H55" s="46">
        <v>68.540000000000006</v>
      </c>
      <c r="I55" s="42">
        <f>SUM(G55+H55)</f>
        <v>597.29999999999995</v>
      </c>
      <c r="J55" s="42">
        <f t="shared" si="9"/>
        <v>657.03</v>
      </c>
      <c r="L55" s="152">
        <v>615.6</v>
      </c>
      <c r="M55" s="42">
        <f>L55+(L55*10%)</f>
        <v>677.16000000000008</v>
      </c>
      <c r="O55" s="46">
        <v>662.3</v>
      </c>
      <c r="P55" s="42">
        <f t="shared" si="16"/>
        <v>728.53</v>
      </c>
      <c r="R55" s="152">
        <v>567.64</v>
      </c>
      <c r="S55" s="152">
        <v>45.78</v>
      </c>
      <c r="T55" s="152">
        <v>77.8</v>
      </c>
      <c r="U55" s="42">
        <f t="shared" si="3"/>
        <v>691.21999999999991</v>
      </c>
      <c r="V55" s="42">
        <f t="shared" si="10"/>
        <v>760.34199999999987</v>
      </c>
      <c r="X55" s="46">
        <v>657.26</v>
      </c>
      <c r="Y55" s="46">
        <v>94.47</v>
      </c>
      <c r="Z55" s="42">
        <f t="shared" si="4"/>
        <v>751.73</v>
      </c>
      <c r="AA55" s="42">
        <f t="shared" si="11"/>
        <v>826.90300000000002</v>
      </c>
      <c r="AC55" s="152">
        <v>647.30999999999995</v>
      </c>
      <c r="AD55" s="42">
        <f t="shared" si="17"/>
        <v>712.04099999999994</v>
      </c>
      <c r="AF55" s="46">
        <v>711.98</v>
      </c>
      <c r="AG55" s="42">
        <f t="shared" si="12"/>
        <v>783.178</v>
      </c>
      <c r="AI55" s="46">
        <v>750.65</v>
      </c>
      <c r="AJ55" s="42">
        <f t="shared" si="13"/>
        <v>825.71499999999992</v>
      </c>
      <c r="AL55" s="152">
        <v>573.42999999999995</v>
      </c>
      <c r="AM55" s="42">
        <f t="shared" si="18"/>
        <v>630.77299999999991</v>
      </c>
      <c r="AO55" s="152">
        <v>656.55</v>
      </c>
      <c r="AP55" s="42">
        <f t="shared" si="19"/>
        <v>722.20499999999993</v>
      </c>
      <c r="AR55" s="46">
        <v>261.74</v>
      </c>
      <c r="AS55" s="46">
        <v>218.58</v>
      </c>
      <c r="AT55" s="152">
        <v>87.72</v>
      </c>
      <c r="AU55" s="152">
        <v>14.06</v>
      </c>
      <c r="AV55" s="152">
        <f t="shared" si="21"/>
        <v>582.1</v>
      </c>
      <c r="AW55" s="152">
        <f t="shared" si="22"/>
        <v>640.31000000000006</v>
      </c>
      <c r="AX55" s="155">
        <v>39.83</v>
      </c>
      <c r="AY55" s="160">
        <f t="shared" si="5"/>
        <v>680.1400000000001</v>
      </c>
      <c r="BA55" s="46">
        <v>360.06</v>
      </c>
      <c r="BB55" s="46">
        <v>218.58</v>
      </c>
      <c r="BC55" s="46">
        <v>103.64</v>
      </c>
      <c r="BD55" s="46">
        <f>SUM(BA55+BB55+BC55)</f>
        <v>682.28</v>
      </c>
      <c r="BE55" s="46">
        <f t="shared" si="20"/>
        <v>750.50799999999992</v>
      </c>
      <c r="BH55" s="46">
        <v>302.99</v>
      </c>
      <c r="BI55" s="46">
        <v>230.85</v>
      </c>
      <c r="BJ55" s="46">
        <v>72.33</v>
      </c>
      <c r="BK55" s="42">
        <f t="shared" si="7"/>
        <v>606.17000000000007</v>
      </c>
      <c r="BL55" s="42">
        <f t="shared" si="14"/>
        <v>666.78700000000003</v>
      </c>
      <c r="BO55" s="48"/>
      <c r="BP55" s="42"/>
      <c r="BR55" s="42"/>
      <c r="BS55" s="46"/>
      <c r="BT55" s="48"/>
      <c r="BU55" s="42"/>
      <c r="BV55" s="42"/>
      <c r="BX55" s="46"/>
      <c r="BY55" s="48"/>
      <c r="BZ55" s="42"/>
      <c r="CC55" s="48"/>
      <c r="CD55" s="48"/>
      <c r="CG55" s="48"/>
      <c r="CH55" s="48"/>
    </row>
    <row r="56" spans="1:86" x14ac:dyDescent="0.25">
      <c r="A56" s="45">
        <v>52</v>
      </c>
      <c r="B56" s="46">
        <v>395.78</v>
      </c>
      <c r="C56" s="46">
        <v>55.49</v>
      </c>
      <c r="D56" s="46">
        <f t="shared" si="1"/>
        <v>451.27</v>
      </c>
      <c r="E56" s="46">
        <f t="shared" si="8"/>
        <v>496.39699999999999</v>
      </c>
      <c r="F56" s="45"/>
      <c r="G56" s="46">
        <v>540.16999999999996</v>
      </c>
      <c r="H56" s="46">
        <v>70.36</v>
      </c>
      <c r="I56" s="42">
        <f t="shared" si="2"/>
        <v>610.53</v>
      </c>
      <c r="J56" s="42">
        <f t="shared" ref="J56:J63" si="23">I56+(I56*10%)</f>
        <v>671.58299999999997</v>
      </c>
      <c r="L56" s="152">
        <v>625.62</v>
      </c>
      <c r="M56" s="42">
        <f t="shared" si="15"/>
        <v>688.18200000000002</v>
      </c>
      <c r="O56" s="46">
        <v>675.39</v>
      </c>
      <c r="P56" s="42">
        <f t="shared" si="16"/>
        <v>742.92899999999997</v>
      </c>
      <c r="R56" s="152">
        <v>578.89</v>
      </c>
      <c r="S56" s="152">
        <v>47.03</v>
      </c>
      <c r="T56" s="152">
        <v>78.2</v>
      </c>
      <c r="U56" s="42">
        <f t="shared" si="3"/>
        <v>704.12</v>
      </c>
      <c r="V56" s="42">
        <f t="shared" si="10"/>
        <v>774.53200000000004</v>
      </c>
      <c r="X56" s="46">
        <v>669.86</v>
      </c>
      <c r="Y56" s="46">
        <v>95.03</v>
      </c>
      <c r="Z56" s="42">
        <f t="shared" si="4"/>
        <v>764.89</v>
      </c>
      <c r="AA56" s="42">
        <f t="shared" si="11"/>
        <v>841.37900000000002</v>
      </c>
      <c r="AC56" s="152">
        <v>659.17</v>
      </c>
      <c r="AD56" s="42">
        <f t="shared" si="17"/>
        <v>725.08699999999999</v>
      </c>
      <c r="AF56" s="46">
        <v>724.44</v>
      </c>
      <c r="AG56" s="42">
        <f t="shared" si="12"/>
        <v>796.88400000000001</v>
      </c>
      <c r="AI56" s="46">
        <v>765.61</v>
      </c>
      <c r="AJ56" s="42">
        <f t="shared" si="13"/>
        <v>842.17100000000005</v>
      </c>
      <c r="AL56" s="152">
        <v>585.63</v>
      </c>
      <c r="AM56" s="42">
        <f t="shared" si="18"/>
        <v>644.19299999999998</v>
      </c>
      <c r="AO56" s="152">
        <v>668.91</v>
      </c>
      <c r="AP56" s="42">
        <f t="shared" si="19"/>
        <v>735.80099999999993</v>
      </c>
      <c r="AR56" s="46">
        <v>267.5</v>
      </c>
      <c r="AS56" s="46">
        <v>224.46</v>
      </c>
      <c r="AT56" s="152">
        <v>88.57</v>
      </c>
      <c r="AU56" s="152">
        <v>14.16</v>
      </c>
      <c r="AV56" s="152">
        <f t="shared" si="21"/>
        <v>594.68999999999994</v>
      </c>
      <c r="AW56" s="152">
        <f t="shared" si="22"/>
        <v>654.15899999999988</v>
      </c>
      <c r="AX56" s="155">
        <v>39.880000000000003</v>
      </c>
      <c r="AY56" s="160">
        <f t="shared" si="5"/>
        <v>694.03899999999987</v>
      </c>
      <c r="BA56" s="46">
        <v>367.79</v>
      </c>
      <c r="BB56" s="46">
        <v>224.46</v>
      </c>
      <c r="BC56" s="46">
        <v>104.67</v>
      </c>
      <c r="BD56" s="46">
        <f t="shared" si="6"/>
        <v>696.92</v>
      </c>
      <c r="BE56" s="46">
        <f t="shared" si="20"/>
        <v>766.61199999999997</v>
      </c>
      <c r="BH56" s="46">
        <v>308.86</v>
      </c>
      <c r="BI56" s="46">
        <v>237.13</v>
      </c>
      <c r="BJ56" s="46">
        <v>72.739999999999995</v>
      </c>
      <c r="BK56" s="42">
        <f t="shared" si="7"/>
        <v>618.73</v>
      </c>
      <c r="BL56" s="42">
        <f t="shared" si="14"/>
        <v>680.60300000000007</v>
      </c>
      <c r="BO56" s="48"/>
      <c r="BP56" s="42"/>
      <c r="BR56" s="42"/>
      <c r="BS56" s="46"/>
      <c r="BT56" s="48"/>
      <c r="BU56" s="42"/>
      <c r="BV56" s="42"/>
      <c r="BX56" s="46"/>
      <c r="BY56" s="48"/>
      <c r="BZ56" s="42"/>
      <c r="CC56" s="48"/>
      <c r="CD56" s="48"/>
      <c r="CG56" s="48"/>
      <c r="CH56" s="48"/>
    </row>
    <row r="57" spans="1:86" x14ac:dyDescent="0.25">
      <c r="A57" s="45">
        <v>53</v>
      </c>
      <c r="B57" s="46">
        <v>404.18</v>
      </c>
      <c r="C57" s="46">
        <v>57.06</v>
      </c>
      <c r="D57" s="46">
        <f t="shared" si="1"/>
        <v>461.24</v>
      </c>
      <c r="E57" s="46">
        <f t="shared" si="8"/>
        <v>507.36400000000003</v>
      </c>
      <c r="F57" s="45"/>
      <c r="G57" s="46">
        <v>552.05999999999995</v>
      </c>
      <c r="H57" s="46">
        <v>72.25</v>
      </c>
      <c r="I57" s="42">
        <f t="shared" si="2"/>
        <v>624.30999999999995</v>
      </c>
      <c r="J57" s="42">
        <f t="shared" si="23"/>
        <v>686.74099999999999</v>
      </c>
      <c r="L57" s="152">
        <v>636.04</v>
      </c>
      <c r="M57" s="42">
        <f t="shared" si="15"/>
        <v>699.64400000000001</v>
      </c>
      <c r="O57" s="46">
        <v>688.8</v>
      </c>
      <c r="P57" s="42">
        <f t="shared" si="16"/>
        <v>757.68</v>
      </c>
      <c r="R57" s="152">
        <v>590.49</v>
      </c>
      <c r="S57" s="152">
        <v>48.32</v>
      </c>
      <c r="T57" s="152">
        <v>78.59</v>
      </c>
      <c r="U57" s="42">
        <f t="shared" si="3"/>
        <v>717.40000000000009</v>
      </c>
      <c r="V57" s="42">
        <f t="shared" si="10"/>
        <v>789.1400000000001</v>
      </c>
      <c r="X57" s="46">
        <v>682.93</v>
      </c>
      <c r="Y57" s="46">
        <v>95.57</v>
      </c>
      <c r="Z57" s="42">
        <f t="shared" si="4"/>
        <v>778.5</v>
      </c>
      <c r="AA57" s="42">
        <f t="shared" si="11"/>
        <v>856.35</v>
      </c>
      <c r="AC57" s="152">
        <v>671.36</v>
      </c>
      <c r="AD57" s="42">
        <f t="shared" si="17"/>
        <v>738.49599999999998</v>
      </c>
      <c r="AF57" s="46">
        <v>736.8</v>
      </c>
      <c r="AG57" s="42">
        <f t="shared" si="12"/>
        <v>810.4799999999999</v>
      </c>
      <c r="AI57" s="46">
        <v>780.85</v>
      </c>
      <c r="AJ57" s="42">
        <f t="shared" ref="AJ57:AJ64" si="24">AI57+(AI57*10%)</f>
        <v>858.93500000000006</v>
      </c>
      <c r="AL57" s="152">
        <v>598.27</v>
      </c>
      <c r="AM57" s="42">
        <f t="shared" si="18"/>
        <v>658.09699999999998</v>
      </c>
      <c r="AO57" s="152">
        <v>681.8</v>
      </c>
      <c r="AP57" s="42">
        <f t="shared" si="19"/>
        <v>749.9799999999999</v>
      </c>
      <c r="AR57" s="46">
        <v>273.47000000000003</v>
      </c>
      <c r="AS57" s="46">
        <v>230.54</v>
      </c>
      <c r="AT57" s="152">
        <v>89.4</v>
      </c>
      <c r="AU57" s="152">
        <v>14.25</v>
      </c>
      <c r="AV57" s="152">
        <f t="shared" si="21"/>
        <v>607.66</v>
      </c>
      <c r="AW57" s="152">
        <f t="shared" si="22"/>
        <v>668.42599999999993</v>
      </c>
      <c r="AX57" s="155">
        <v>39.93</v>
      </c>
      <c r="AY57" s="160">
        <f>SUM(AW57+AX57)</f>
        <v>708.35599999999988</v>
      </c>
      <c r="BA57" s="46">
        <v>375.77</v>
      </c>
      <c r="BB57" s="46">
        <v>230.54</v>
      </c>
      <c r="BC57" s="46">
        <v>105.67</v>
      </c>
      <c r="BD57" s="46">
        <f t="shared" si="6"/>
        <v>711.9799999999999</v>
      </c>
      <c r="BE57" s="46">
        <f t="shared" si="20"/>
        <v>783.17799999999988</v>
      </c>
      <c r="BH57" s="46">
        <v>314.89</v>
      </c>
      <c r="BI57" s="46">
        <v>243.61</v>
      </c>
      <c r="BJ57" s="46">
        <v>73.14</v>
      </c>
      <c r="BK57" s="42">
        <f t="shared" si="7"/>
        <v>631.64</v>
      </c>
      <c r="BL57" s="42">
        <f t="shared" si="14"/>
        <v>694.80399999999997</v>
      </c>
      <c r="BO57" s="48"/>
      <c r="BP57" s="42"/>
      <c r="BR57" s="42"/>
      <c r="BS57" s="46"/>
      <c r="BT57" s="48"/>
      <c r="BU57" s="42"/>
      <c r="BV57" s="42"/>
      <c r="BX57" s="46"/>
      <c r="BY57" s="48"/>
      <c r="BZ57" s="42"/>
      <c r="CC57" s="48"/>
      <c r="CD57" s="48"/>
      <c r="CG57" s="48"/>
      <c r="CH57" s="48"/>
    </row>
    <row r="58" spans="1:86" x14ac:dyDescent="0.25">
      <c r="A58" s="45">
        <v>54</v>
      </c>
      <c r="B58" s="46">
        <v>412.94</v>
      </c>
      <c r="C58" s="46">
        <v>58.68</v>
      </c>
      <c r="D58" s="46">
        <f t="shared" si="1"/>
        <v>471.62</v>
      </c>
      <c r="E58" s="46">
        <f t="shared" si="8"/>
        <v>518.78200000000004</v>
      </c>
      <c r="F58" s="45"/>
      <c r="G58" s="46">
        <v>564.46</v>
      </c>
      <c r="H58" s="46">
        <v>74.22</v>
      </c>
      <c r="I58" s="42">
        <f t="shared" si="2"/>
        <v>638.68000000000006</v>
      </c>
      <c r="J58" s="42">
        <f t="shared" si="23"/>
        <v>702.54800000000012</v>
      </c>
      <c r="L58" s="152">
        <v>647.88</v>
      </c>
      <c r="M58" s="42">
        <f t="shared" si="15"/>
        <v>712.66800000000001</v>
      </c>
      <c r="O58" s="46">
        <v>702.45</v>
      </c>
      <c r="P58" s="42">
        <f t="shared" si="16"/>
        <v>772.69500000000005</v>
      </c>
      <c r="R58" s="152">
        <v>602.47</v>
      </c>
      <c r="S58" s="152">
        <v>49.67</v>
      </c>
      <c r="T58" s="152">
        <v>78.95</v>
      </c>
      <c r="U58" s="42">
        <f t="shared" si="3"/>
        <v>731.09</v>
      </c>
      <c r="V58" s="42">
        <f t="shared" si="10"/>
        <v>804.19900000000007</v>
      </c>
      <c r="X58" s="46">
        <v>696.45</v>
      </c>
      <c r="Y58" s="46">
        <v>96.08</v>
      </c>
      <c r="Z58" s="42">
        <f t="shared" si="4"/>
        <v>792.53000000000009</v>
      </c>
      <c r="AA58" s="42">
        <f t="shared" si="11"/>
        <v>871.78300000000013</v>
      </c>
      <c r="AC58" s="152">
        <v>683.89</v>
      </c>
      <c r="AD58" s="42">
        <f t="shared" si="17"/>
        <v>752.279</v>
      </c>
      <c r="AF58" s="46">
        <v>749.05</v>
      </c>
      <c r="AG58" s="42">
        <f t="shared" si="12"/>
        <v>823.95499999999993</v>
      </c>
      <c r="AI58" s="46">
        <v>796.37</v>
      </c>
      <c r="AJ58" s="42">
        <f t="shared" si="24"/>
        <v>876.00700000000006</v>
      </c>
      <c r="AL58" s="152">
        <v>611.4</v>
      </c>
      <c r="AM58" s="42">
        <f t="shared" si="18"/>
        <v>672.54</v>
      </c>
      <c r="AO58" s="152">
        <v>695.27</v>
      </c>
      <c r="AP58" s="42">
        <f t="shared" si="19"/>
        <v>764.79700000000003</v>
      </c>
      <c r="AR58" s="46">
        <v>279.67</v>
      </c>
      <c r="AS58" s="46">
        <v>236.85</v>
      </c>
      <c r="AT58" s="152">
        <v>90.21</v>
      </c>
      <c r="AU58" s="152">
        <v>14.35</v>
      </c>
      <c r="AV58" s="152">
        <f t="shared" si="21"/>
        <v>621.08000000000004</v>
      </c>
      <c r="AW58" s="152">
        <f t="shared" si="22"/>
        <v>683.1880000000001</v>
      </c>
      <c r="AX58" s="155">
        <v>39.99</v>
      </c>
      <c r="AY58" s="160">
        <f t="shared" si="5"/>
        <v>723.17800000000011</v>
      </c>
      <c r="BA58" s="46">
        <v>384.02</v>
      </c>
      <c r="BB58" s="46">
        <v>236.85</v>
      </c>
      <c r="BC58" s="46">
        <v>106.65</v>
      </c>
      <c r="BD58" s="46">
        <f t="shared" si="6"/>
        <v>727.52</v>
      </c>
      <c r="BE58" s="46">
        <f t="shared" si="20"/>
        <v>800.27199999999993</v>
      </c>
      <c r="BH58" s="46">
        <v>321.08</v>
      </c>
      <c r="BI58" s="46">
        <v>250.31</v>
      </c>
      <c r="BJ58" s="46">
        <v>73.53</v>
      </c>
      <c r="BK58" s="42">
        <f t="shared" si="7"/>
        <v>644.91999999999996</v>
      </c>
      <c r="BL58" s="42">
        <f t="shared" si="14"/>
        <v>709.41199999999992</v>
      </c>
      <c r="BO58" s="48"/>
      <c r="BP58" s="42"/>
      <c r="BR58" s="42"/>
      <c r="BS58" s="46"/>
      <c r="BT58" s="48"/>
      <c r="BU58" s="42"/>
      <c r="BV58" s="42"/>
      <c r="BX58" s="46"/>
      <c r="BY58" s="48"/>
      <c r="BZ58" s="42"/>
      <c r="CC58" s="48"/>
      <c r="CD58" s="48"/>
      <c r="CG58" s="48"/>
      <c r="CH58" s="48"/>
    </row>
    <row r="59" spans="1:86" x14ac:dyDescent="0.25">
      <c r="A59" s="45">
        <v>55</v>
      </c>
      <c r="B59" s="46">
        <v>422.02</v>
      </c>
      <c r="C59" s="46">
        <v>60.35</v>
      </c>
      <c r="D59" s="46">
        <f t="shared" si="1"/>
        <v>482.37</v>
      </c>
      <c r="E59" s="46">
        <f t="shared" si="8"/>
        <v>530.60699999999997</v>
      </c>
      <c r="F59" s="45"/>
      <c r="G59" s="46">
        <v>577.29999999999995</v>
      </c>
      <c r="H59" s="46">
        <v>76.22</v>
      </c>
      <c r="I59" s="42">
        <f t="shared" si="2"/>
        <v>653.52</v>
      </c>
      <c r="J59" s="42">
        <f t="shared" si="23"/>
        <v>718.87199999999996</v>
      </c>
      <c r="L59" s="152">
        <v>660.17</v>
      </c>
      <c r="M59" s="42">
        <f t="shared" si="15"/>
        <v>726.1869999999999</v>
      </c>
      <c r="O59" s="46">
        <v>716.4</v>
      </c>
      <c r="P59" s="42">
        <f t="shared" si="16"/>
        <v>788.04</v>
      </c>
      <c r="R59" s="152">
        <v>614.89</v>
      </c>
      <c r="S59" s="152">
        <v>51.07</v>
      </c>
      <c r="T59" s="152">
        <v>79.290000000000006</v>
      </c>
      <c r="U59" s="42">
        <f t="shared" si="3"/>
        <v>745.25</v>
      </c>
      <c r="V59" s="42">
        <f t="shared" si="10"/>
        <v>819.77499999999998</v>
      </c>
      <c r="X59" s="46">
        <v>710.38</v>
      </c>
      <c r="Y59" s="46">
        <v>96.55</v>
      </c>
      <c r="Z59" s="42">
        <f t="shared" si="4"/>
        <v>806.93</v>
      </c>
      <c r="AA59" s="42">
        <f t="shared" si="11"/>
        <v>887.62299999999993</v>
      </c>
      <c r="AC59" s="152">
        <v>696.88</v>
      </c>
      <c r="AD59" s="42">
        <f t="shared" si="17"/>
        <v>766.56799999999998</v>
      </c>
      <c r="AF59" s="46">
        <v>761.61</v>
      </c>
      <c r="AG59" s="42">
        <f t="shared" si="12"/>
        <v>837.77099999999996</v>
      </c>
      <c r="AI59" s="46">
        <v>812.44</v>
      </c>
      <c r="AJ59" s="42">
        <f t="shared" si="24"/>
        <v>893.68400000000008</v>
      </c>
      <c r="AL59" s="152">
        <v>624.87</v>
      </c>
      <c r="AM59" s="42">
        <f t="shared" si="18"/>
        <v>687.35699999999997</v>
      </c>
      <c r="AO59" s="152">
        <v>709.1</v>
      </c>
      <c r="AP59" s="42">
        <f t="shared" si="19"/>
        <v>780.01</v>
      </c>
      <c r="AR59" s="46">
        <v>285.98</v>
      </c>
      <c r="AS59" s="46">
        <v>243.32</v>
      </c>
      <c r="AT59" s="152">
        <v>91</v>
      </c>
      <c r="AU59" s="152">
        <v>14.45</v>
      </c>
      <c r="AV59" s="152">
        <f t="shared" si="21"/>
        <v>634.75</v>
      </c>
      <c r="AW59" s="152">
        <f t="shared" si="22"/>
        <v>698.22500000000002</v>
      </c>
      <c r="AX59" s="155">
        <v>40.049999999999997</v>
      </c>
      <c r="AY59" s="160">
        <f t="shared" si="5"/>
        <v>738.27499999999998</v>
      </c>
      <c r="BA59" s="46">
        <v>392.45</v>
      </c>
      <c r="BB59" s="46">
        <v>243.32</v>
      </c>
      <c r="BC59" s="46">
        <v>107.6</v>
      </c>
      <c r="BD59" s="46">
        <f t="shared" si="6"/>
        <v>743.37</v>
      </c>
      <c r="BE59" s="46">
        <f t="shared" si="20"/>
        <v>817.70699999999999</v>
      </c>
      <c r="BH59" s="46">
        <v>327.37</v>
      </c>
      <c r="BI59" s="46">
        <v>257.18</v>
      </c>
      <c r="BJ59" s="46">
        <v>73.89</v>
      </c>
      <c r="BK59" s="42">
        <f t="shared" si="7"/>
        <v>658.43999999999994</v>
      </c>
      <c r="BL59" s="42">
        <f t="shared" si="14"/>
        <v>724.28399999999988</v>
      </c>
      <c r="BO59" s="48"/>
      <c r="BP59" s="42"/>
      <c r="BR59" s="42"/>
      <c r="BS59" s="46"/>
      <c r="BT59" s="48"/>
      <c r="BU59" s="42"/>
      <c r="BV59" s="42"/>
      <c r="BX59" s="46"/>
      <c r="BY59" s="48"/>
      <c r="BZ59" s="42"/>
      <c r="CC59" s="48"/>
      <c r="CD59" s="48"/>
      <c r="CG59" s="48"/>
      <c r="CH59" s="48"/>
    </row>
    <row r="60" spans="1:86" x14ac:dyDescent="0.25">
      <c r="A60" s="45">
        <v>56</v>
      </c>
      <c r="B60" s="46">
        <v>431.46</v>
      </c>
      <c r="C60" s="46">
        <v>62.07</v>
      </c>
      <c r="D60" s="46">
        <f t="shared" si="1"/>
        <v>493.53</v>
      </c>
      <c r="E60" s="46">
        <f t="shared" si="8"/>
        <v>542.88299999999992</v>
      </c>
      <c r="F60" s="45"/>
      <c r="G60" s="46">
        <v>590.62</v>
      </c>
      <c r="H60" s="46">
        <v>78.260000000000005</v>
      </c>
      <c r="I60" s="42">
        <f t="shared" si="2"/>
        <v>668.88</v>
      </c>
      <c r="J60" s="42">
        <f t="shared" si="23"/>
        <v>735.76800000000003</v>
      </c>
      <c r="L60" s="152">
        <v>672.98</v>
      </c>
      <c r="M60" s="42">
        <f t="shared" si="15"/>
        <v>740.27800000000002</v>
      </c>
      <c r="O60" s="46">
        <v>730.68</v>
      </c>
      <c r="P60" s="42">
        <f t="shared" si="16"/>
        <v>803.74799999999993</v>
      </c>
      <c r="R60" s="152">
        <v>627.77</v>
      </c>
      <c r="S60" s="152">
        <v>52.52</v>
      </c>
      <c r="T60" s="152">
        <v>79.62</v>
      </c>
      <c r="U60" s="42">
        <f t="shared" si="3"/>
        <v>759.91</v>
      </c>
      <c r="V60" s="42">
        <f t="shared" si="10"/>
        <v>835.90099999999995</v>
      </c>
      <c r="X60" s="46">
        <v>724.94</v>
      </c>
      <c r="Y60" s="46">
        <v>97.01</v>
      </c>
      <c r="Z60" s="42">
        <f t="shared" si="4"/>
        <v>821.95</v>
      </c>
      <c r="AA60" s="42">
        <f t="shared" si="11"/>
        <v>904.1450000000001</v>
      </c>
      <c r="AC60" s="152">
        <v>710.38</v>
      </c>
      <c r="AD60" s="42">
        <f t="shared" si="17"/>
        <v>781.41800000000001</v>
      </c>
      <c r="AF60" s="46">
        <v>774.51</v>
      </c>
      <c r="AG60" s="42">
        <f t="shared" si="12"/>
        <v>851.96100000000001</v>
      </c>
      <c r="AI60" s="46">
        <v>828.86</v>
      </c>
      <c r="AJ60" s="42">
        <f t="shared" si="24"/>
        <v>911.74599999999998</v>
      </c>
      <c r="AL60" s="152">
        <v>638.75</v>
      </c>
      <c r="AM60" s="42">
        <f t="shared" si="18"/>
        <v>702.625</v>
      </c>
      <c r="AO60" s="152">
        <v>723.32</v>
      </c>
      <c r="AP60" s="42">
        <f t="shared" si="19"/>
        <v>795.65200000000004</v>
      </c>
      <c r="AU60" s="152"/>
      <c r="AV60" s="152"/>
      <c r="AW60" s="152"/>
      <c r="AX60" s="155"/>
      <c r="AY60" s="160"/>
      <c r="BA60" s="46"/>
      <c r="BB60" s="149"/>
      <c r="BC60" s="149"/>
      <c r="BD60" s="149"/>
      <c r="BE60" s="42"/>
      <c r="BH60" s="46"/>
      <c r="BI60" s="46"/>
      <c r="BJ60" s="42"/>
      <c r="BK60" s="42"/>
      <c r="BL60" s="42"/>
      <c r="BO60" s="48"/>
      <c r="BP60" s="42"/>
      <c r="BR60" s="42"/>
      <c r="BS60" s="46"/>
      <c r="BT60" s="48"/>
      <c r="BU60" s="42"/>
      <c r="BV60" s="42"/>
      <c r="BX60" s="46"/>
      <c r="BY60" s="48"/>
      <c r="BZ60" s="42"/>
      <c r="CC60" s="48"/>
      <c r="CD60" s="48"/>
      <c r="CG60" s="48"/>
      <c r="CH60" s="48"/>
    </row>
    <row r="61" spans="1:86" x14ac:dyDescent="0.25">
      <c r="A61" s="45">
        <v>57</v>
      </c>
      <c r="B61" s="46">
        <v>441.3</v>
      </c>
      <c r="C61" s="46">
        <v>63.86</v>
      </c>
      <c r="D61" s="46">
        <f>SUM(B61+C61)</f>
        <v>505.16</v>
      </c>
      <c r="E61" s="46">
        <f t="shared" si="8"/>
        <v>555.67600000000004</v>
      </c>
      <c r="F61" s="45"/>
      <c r="G61" s="46">
        <v>604.5</v>
      </c>
      <c r="H61" s="46">
        <v>80.36</v>
      </c>
      <c r="I61" s="42">
        <f t="shared" si="2"/>
        <v>684.86</v>
      </c>
      <c r="J61" s="42">
        <f t="shared" si="23"/>
        <v>753.346</v>
      </c>
      <c r="L61" s="152">
        <v>686.3</v>
      </c>
      <c r="M61" s="42">
        <f t="shared" si="15"/>
        <v>754.93</v>
      </c>
      <c r="O61" s="46">
        <v>745.37</v>
      </c>
      <c r="P61" s="42">
        <f t="shared" si="16"/>
        <v>819.90700000000004</v>
      </c>
      <c r="R61" s="152">
        <v>641.20000000000005</v>
      </c>
      <c r="S61" s="152">
        <v>54.04</v>
      </c>
      <c r="T61" s="152">
        <v>79.92</v>
      </c>
      <c r="U61" s="42">
        <f t="shared" si="3"/>
        <v>775.16</v>
      </c>
      <c r="V61" s="42">
        <f t="shared" si="10"/>
        <v>852.67599999999993</v>
      </c>
      <c r="X61" s="46">
        <v>740.01</v>
      </c>
      <c r="Y61" s="46">
        <v>97.43</v>
      </c>
      <c r="Z61" s="42">
        <f t="shared" si="4"/>
        <v>837.44</v>
      </c>
      <c r="AA61" s="42">
        <f t="shared" si="11"/>
        <v>921.18400000000008</v>
      </c>
      <c r="AC61" s="152">
        <v>724.43</v>
      </c>
      <c r="AD61" s="42">
        <f t="shared" si="17"/>
        <v>796.87299999999993</v>
      </c>
      <c r="AF61" s="46">
        <v>787.79</v>
      </c>
      <c r="AG61" s="42">
        <f t="shared" si="12"/>
        <v>866.56899999999996</v>
      </c>
      <c r="AI61" s="46">
        <v>845.88</v>
      </c>
      <c r="AJ61" s="42">
        <f t="shared" si="24"/>
        <v>930.46799999999996</v>
      </c>
      <c r="AL61" s="152">
        <v>653.05999999999995</v>
      </c>
      <c r="AM61" s="42">
        <f t="shared" si="18"/>
        <v>718.36599999999999</v>
      </c>
      <c r="AO61" s="152">
        <v>737.98</v>
      </c>
      <c r="AP61" s="42">
        <f>AO61+(AO61*10%)</f>
        <v>811.77800000000002</v>
      </c>
      <c r="AU61" s="152"/>
      <c r="AV61" s="152"/>
      <c r="AW61" s="152"/>
      <c r="AX61" s="155"/>
      <c r="AY61" s="160"/>
      <c r="BA61" s="46"/>
      <c r="BB61" s="149"/>
      <c r="BC61" s="149"/>
      <c r="BD61" s="149"/>
      <c r="BE61" s="42"/>
      <c r="BH61" s="46"/>
      <c r="BI61" s="46"/>
      <c r="BJ61" s="42"/>
      <c r="BK61" s="42"/>
      <c r="BL61" s="42"/>
      <c r="BO61" s="48"/>
      <c r="BP61" s="42"/>
      <c r="BR61" s="42"/>
      <c r="BS61" s="46"/>
      <c r="BT61" s="48"/>
      <c r="BU61" s="42"/>
      <c r="BV61" s="42"/>
      <c r="BX61" s="46"/>
      <c r="BY61" s="48"/>
      <c r="BZ61" s="42"/>
      <c r="CC61" s="48"/>
      <c r="CD61" s="48"/>
      <c r="CG61" s="48"/>
      <c r="CH61" s="48"/>
    </row>
    <row r="62" spans="1:86" x14ac:dyDescent="0.25">
      <c r="A62" s="45">
        <v>58</v>
      </c>
      <c r="B62" s="46">
        <v>451.59</v>
      </c>
      <c r="C62" s="46">
        <v>65.709999999999994</v>
      </c>
      <c r="D62" s="46">
        <f t="shared" si="1"/>
        <v>517.29999999999995</v>
      </c>
      <c r="E62" s="46">
        <f>D62+(D62*10%)</f>
        <v>569.03</v>
      </c>
      <c r="F62" s="45"/>
      <c r="G62" s="46">
        <v>618.99</v>
      </c>
      <c r="H62" s="46">
        <v>82.52</v>
      </c>
      <c r="I62" s="42">
        <f t="shared" si="2"/>
        <v>701.51</v>
      </c>
      <c r="J62" s="42">
        <f t="shared" si="23"/>
        <v>771.66099999999994</v>
      </c>
      <c r="L62" s="152">
        <v>700.22</v>
      </c>
      <c r="M62" s="42">
        <f t="shared" si="15"/>
        <v>770.24200000000008</v>
      </c>
      <c r="O62" s="46">
        <v>760.52</v>
      </c>
      <c r="P62" s="42">
        <f t="shared" si="16"/>
        <v>836.572</v>
      </c>
      <c r="R62" s="152">
        <v>655.28</v>
      </c>
      <c r="S62" s="152">
        <v>55.62</v>
      </c>
      <c r="T62" s="152">
        <v>80.19</v>
      </c>
      <c r="U62" s="42">
        <f t="shared" si="3"/>
        <v>791.08999999999992</v>
      </c>
      <c r="V62" s="42">
        <f t="shared" si="10"/>
        <v>870.19899999999996</v>
      </c>
      <c r="X62" s="46">
        <v>755.83</v>
      </c>
      <c r="Y62" s="46">
        <v>97.81</v>
      </c>
      <c r="Z62" s="42">
        <f t="shared" si="4"/>
        <v>853.6400000000001</v>
      </c>
      <c r="AA62" s="42">
        <f t="shared" si="11"/>
        <v>939.00400000000013</v>
      </c>
      <c r="AC62" s="152">
        <v>739.11</v>
      </c>
      <c r="AD62" s="42">
        <f t="shared" si="17"/>
        <v>813.02099999999996</v>
      </c>
      <c r="AF62" s="46">
        <v>801.5</v>
      </c>
      <c r="AG62" s="42">
        <f t="shared" si="12"/>
        <v>881.65</v>
      </c>
      <c r="AI62" s="46">
        <v>863.43</v>
      </c>
      <c r="AJ62" s="42">
        <f t="shared" si="24"/>
        <v>949.77299999999991</v>
      </c>
      <c r="AL62" s="152">
        <v>667.85</v>
      </c>
      <c r="AM62" s="42">
        <f t="shared" si="18"/>
        <v>734.63499999999999</v>
      </c>
      <c r="AO62" s="152">
        <v>753.13</v>
      </c>
      <c r="AP62" s="42">
        <f t="shared" si="19"/>
        <v>828.44299999999998</v>
      </c>
      <c r="AU62" s="152"/>
      <c r="AV62" s="152"/>
      <c r="AW62" s="152"/>
      <c r="AX62" s="155"/>
      <c r="AY62" s="160"/>
      <c r="BA62" s="46"/>
      <c r="BB62" s="149"/>
      <c r="BC62" s="149"/>
      <c r="BD62" s="149"/>
      <c r="BE62" s="42"/>
      <c r="BH62" s="46"/>
      <c r="BI62" s="46"/>
      <c r="BJ62" s="42"/>
      <c r="BK62" s="42"/>
      <c r="BL62" s="42"/>
      <c r="BO62" s="48"/>
      <c r="BP62" s="42"/>
      <c r="BR62" s="42"/>
      <c r="BS62" s="46"/>
      <c r="BT62" s="48"/>
      <c r="BU62" s="42"/>
      <c r="BV62" s="42"/>
      <c r="BX62" s="46"/>
      <c r="BY62" s="48"/>
      <c r="BZ62" s="42"/>
      <c r="CC62" s="48"/>
      <c r="CD62" s="48"/>
      <c r="CG62" s="48"/>
      <c r="CH62" s="48"/>
    </row>
    <row r="63" spans="1:86" x14ac:dyDescent="0.25">
      <c r="A63" s="45">
        <v>59</v>
      </c>
      <c r="B63" s="46">
        <v>462.38</v>
      </c>
      <c r="C63" s="46">
        <v>67.650000000000006</v>
      </c>
      <c r="D63" s="46">
        <f t="shared" si="1"/>
        <v>530.03</v>
      </c>
      <c r="E63" s="46">
        <f t="shared" si="8"/>
        <v>583.03300000000002</v>
      </c>
      <c r="F63" s="45"/>
      <c r="G63" s="46">
        <v>634.19000000000005</v>
      </c>
      <c r="H63" s="46">
        <v>84.75</v>
      </c>
      <c r="I63" s="42">
        <f t="shared" si="2"/>
        <v>718.94</v>
      </c>
      <c r="J63" s="42">
        <f t="shared" si="23"/>
        <v>790.83400000000006</v>
      </c>
      <c r="L63" s="152">
        <v>714.74</v>
      </c>
      <c r="M63" s="42">
        <f t="shared" si="15"/>
        <v>786.21400000000006</v>
      </c>
      <c r="O63" s="46">
        <v>776.2</v>
      </c>
      <c r="P63" s="42">
        <f t="shared" si="16"/>
        <v>853.82</v>
      </c>
      <c r="R63" s="152">
        <v>669.81</v>
      </c>
      <c r="S63" s="152">
        <v>57.25</v>
      </c>
      <c r="T63" s="152">
        <v>80.459999999999994</v>
      </c>
      <c r="U63" s="42">
        <f>SUM(R63+S63+T63)</f>
        <v>807.52</v>
      </c>
      <c r="V63" s="42">
        <f t="shared" si="10"/>
        <v>888.27199999999993</v>
      </c>
      <c r="X63" s="46">
        <v>772.11</v>
      </c>
      <c r="Y63" s="46">
        <v>98.23</v>
      </c>
      <c r="Z63" s="42">
        <f t="shared" si="4"/>
        <v>870.34</v>
      </c>
      <c r="AA63" s="42">
        <f t="shared" si="11"/>
        <v>957.37400000000002</v>
      </c>
      <c r="AC63" s="152">
        <v>754.48</v>
      </c>
      <c r="AD63" s="42">
        <f t="shared" si="17"/>
        <v>829.928</v>
      </c>
      <c r="AF63" s="46">
        <v>815.67</v>
      </c>
      <c r="AG63" s="42">
        <f t="shared" si="12"/>
        <v>897.23699999999997</v>
      </c>
      <c r="AI63" s="46">
        <v>881.37</v>
      </c>
      <c r="AJ63" s="42">
        <f t="shared" si="24"/>
        <v>969.50700000000006</v>
      </c>
      <c r="AL63" s="152">
        <v>683.18</v>
      </c>
      <c r="AM63" s="42">
        <f t="shared" si="18"/>
        <v>751.49799999999993</v>
      </c>
      <c r="AO63" s="152">
        <v>768.82</v>
      </c>
      <c r="AP63" s="42">
        <f t="shared" si="19"/>
        <v>845.702</v>
      </c>
      <c r="AU63" s="152"/>
      <c r="AV63" s="152"/>
      <c r="AW63" s="152"/>
      <c r="AX63" s="155"/>
      <c r="AY63" s="160"/>
      <c r="BA63" s="46"/>
      <c r="BB63" s="149"/>
      <c r="BC63" s="149"/>
      <c r="BD63" s="149"/>
      <c r="BE63" s="42"/>
      <c r="BH63" s="46"/>
      <c r="BI63" s="46"/>
      <c r="BJ63" s="42"/>
      <c r="BK63" s="42"/>
      <c r="BL63" s="42"/>
      <c r="BO63" s="48"/>
      <c r="BP63" s="42"/>
      <c r="BR63" s="42"/>
      <c r="BS63" s="46"/>
      <c r="BT63" s="48"/>
      <c r="BU63" s="42"/>
      <c r="BV63" s="42"/>
      <c r="BX63" s="46"/>
      <c r="BY63" s="48"/>
      <c r="BZ63" s="42"/>
      <c r="CC63" s="48"/>
      <c r="CD63" s="48"/>
      <c r="CG63" s="48"/>
      <c r="CH63" s="48"/>
    </row>
    <row r="64" spans="1:86" x14ac:dyDescent="0.25">
      <c r="A64" s="45">
        <v>60</v>
      </c>
      <c r="B64" s="46">
        <v>473.2</v>
      </c>
      <c r="C64" s="46">
        <v>69.569999999999993</v>
      </c>
      <c r="D64" s="162">
        <f t="shared" si="1"/>
        <v>542.77</v>
      </c>
      <c r="E64" s="162">
        <v>542.77</v>
      </c>
      <c r="F64" s="45"/>
      <c r="G64" s="46">
        <v>649.66</v>
      </c>
      <c r="H64" s="46">
        <v>87.01</v>
      </c>
      <c r="I64" s="160">
        <f t="shared" si="2"/>
        <v>736.67</v>
      </c>
      <c r="J64" s="160">
        <v>736.67</v>
      </c>
      <c r="L64" s="159">
        <v>729.86</v>
      </c>
      <c r="M64" s="159">
        <v>729.86</v>
      </c>
      <c r="N64" s="161"/>
      <c r="O64" s="162">
        <v>792.42</v>
      </c>
      <c r="P64" s="162">
        <v>792.42</v>
      </c>
      <c r="R64" s="159">
        <v>684.68</v>
      </c>
      <c r="S64" s="159">
        <v>58.92</v>
      </c>
      <c r="T64" s="159">
        <v>80.680000000000007</v>
      </c>
      <c r="U64" s="160">
        <f t="shared" si="3"/>
        <v>824.28</v>
      </c>
      <c r="V64" s="160">
        <v>824.28</v>
      </c>
      <c r="X64" s="162">
        <v>788.98</v>
      </c>
      <c r="Y64" s="162">
        <v>98.58</v>
      </c>
      <c r="Z64" s="160">
        <f t="shared" si="4"/>
        <v>887.56000000000006</v>
      </c>
      <c r="AA64" s="160">
        <v>887.56000000000006</v>
      </c>
      <c r="AC64" s="152">
        <v>769.95</v>
      </c>
      <c r="AD64" s="42">
        <f t="shared" si="17"/>
        <v>846.94500000000005</v>
      </c>
      <c r="AF64" s="46">
        <v>830.27</v>
      </c>
      <c r="AG64" s="42">
        <f t="shared" si="12"/>
        <v>913.29700000000003</v>
      </c>
      <c r="AI64" s="46">
        <v>899.5</v>
      </c>
      <c r="AJ64" s="42">
        <f t="shared" si="24"/>
        <v>989.45</v>
      </c>
      <c r="AL64" s="152">
        <v>698.83</v>
      </c>
      <c r="AM64" s="42">
        <f t="shared" si="18"/>
        <v>768.71300000000008</v>
      </c>
      <c r="AO64" s="152">
        <v>784.82</v>
      </c>
      <c r="AP64" s="42">
        <f t="shared" si="19"/>
        <v>863.30200000000002</v>
      </c>
      <c r="AU64" s="152"/>
      <c r="AV64" s="152"/>
      <c r="AW64" s="152"/>
      <c r="AX64" s="155"/>
      <c r="AY64" s="160"/>
      <c r="BA64" s="46"/>
      <c r="BB64" s="149"/>
      <c r="BC64" s="149"/>
      <c r="BD64" s="149"/>
      <c r="BE64" s="42"/>
      <c r="BH64" s="46"/>
      <c r="BI64" s="46"/>
      <c r="BJ64" s="42"/>
      <c r="BK64" s="42"/>
      <c r="BL64" s="42"/>
      <c r="BO64" s="48"/>
      <c r="BP64" s="42"/>
      <c r="BR64" s="42"/>
      <c r="BS64" s="46"/>
      <c r="BT64" s="48"/>
      <c r="BU64" s="42"/>
      <c r="BV64" s="42"/>
      <c r="BX64" s="46"/>
      <c r="BY64" s="48"/>
      <c r="BZ64" s="42"/>
      <c r="CC64" s="48"/>
      <c r="CD64" s="48"/>
      <c r="CG64" s="48"/>
      <c r="CH64" s="48"/>
    </row>
    <row r="65" spans="1:86" x14ac:dyDescent="0.25">
      <c r="A65" s="45">
        <v>61</v>
      </c>
      <c r="B65" s="46">
        <v>484.04</v>
      </c>
      <c r="C65" s="46">
        <v>71.459999999999994</v>
      </c>
      <c r="D65" s="162">
        <f t="shared" si="1"/>
        <v>555.5</v>
      </c>
      <c r="E65" s="162">
        <v>555.5</v>
      </c>
      <c r="F65" s="45"/>
      <c r="G65" s="46">
        <v>665.43</v>
      </c>
      <c r="H65" s="46">
        <v>89.31</v>
      </c>
      <c r="I65" s="160">
        <f t="shared" si="2"/>
        <v>754.74</v>
      </c>
      <c r="J65" s="160">
        <v>754.74</v>
      </c>
      <c r="L65" s="159">
        <v>745.61</v>
      </c>
      <c r="M65" s="159">
        <v>745.61</v>
      </c>
      <c r="N65" s="161"/>
      <c r="O65" s="162">
        <v>809.24</v>
      </c>
      <c r="P65" s="162">
        <v>809.24</v>
      </c>
      <c r="R65" s="159">
        <v>700.22</v>
      </c>
      <c r="S65" s="159">
        <v>60.66</v>
      </c>
      <c r="T65" s="159">
        <v>80.849999999999994</v>
      </c>
      <c r="U65" s="160">
        <f t="shared" si="3"/>
        <v>841.73</v>
      </c>
      <c r="V65" s="160">
        <v>841.73</v>
      </c>
      <c r="X65" s="162">
        <v>806.5</v>
      </c>
      <c r="Y65" s="162">
        <v>98.91</v>
      </c>
      <c r="Z65" s="160">
        <f t="shared" si="4"/>
        <v>905.41</v>
      </c>
      <c r="AA65" s="160">
        <v>905.41</v>
      </c>
      <c r="AC65" s="159">
        <v>785.53</v>
      </c>
      <c r="AD65" s="160">
        <v>785.53</v>
      </c>
      <c r="AF65" s="162">
        <v>845.35</v>
      </c>
      <c r="AG65" s="160">
        <v>845.35</v>
      </c>
      <c r="AI65" s="162">
        <v>917.85</v>
      </c>
      <c r="AJ65" s="160">
        <v>917.85</v>
      </c>
      <c r="AL65" s="159">
        <v>714.83</v>
      </c>
      <c r="AM65" s="160">
        <v>714.83</v>
      </c>
      <c r="AO65" s="152">
        <v>801.17</v>
      </c>
      <c r="AP65" s="160">
        <v>801.17</v>
      </c>
      <c r="AU65" s="152"/>
      <c r="AV65" s="152"/>
      <c r="AW65" s="152"/>
      <c r="AX65" s="155"/>
      <c r="AY65" s="160"/>
      <c r="BO65" s="48"/>
      <c r="BP65" s="42"/>
      <c r="BR65" s="42"/>
      <c r="BS65" s="46"/>
      <c r="BT65" s="48"/>
      <c r="BU65" s="42"/>
      <c r="BV65" s="42"/>
      <c r="BX65" s="46"/>
      <c r="BY65" s="48"/>
      <c r="BZ65" s="42"/>
      <c r="CC65" s="48"/>
      <c r="CD65" s="48"/>
      <c r="CG65" s="48"/>
      <c r="CH65" s="48"/>
    </row>
    <row r="66" spans="1:86" x14ac:dyDescent="0.25">
      <c r="A66" s="45">
        <v>62</v>
      </c>
      <c r="B66" s="46">
        <v>494.91</v>
      </c>
      <c r="C66" s="46">
        <v>73.319999999999993</v>
      </c>
      <c r="D66" s="162">
        <f t="shared" si="1"/>
        <v>568.23</v>
      </c>
      <c r="E66" s="162">
        <v>568.23</v>
      </c>
      <c r="F66" s="45"/>
      <c r="G66" s="46">
        <v>681.53</v>
      </c>
      <c r="H66" s="46">
        <v>91.66</v>
      </c>
      <c r="I66" s="160">
        <f t="shared" si="2"/>
        <v>773.18999999999994</v>
      </c>
      <c r="J66" s="160">
        <v>773.18999999999994</v>
      </c>
      <c r="L66" s="159">
        <v>762.01</v>
      </c>
      <c r="M66" s="159">
        <v>762.01</v>
      </c>
      <c r="N66" s="161"/>
      <c r="O66" s="162">
        <v>826.53</v>
      </c>
      <c r="P66" s="162">
        <v>826.53</v>
      </c>
      <c r="R66" s="159">
        <v>716.2</v>
      </c>
      <c r="S66" s="159">
        <v>62.46</v>
      </c>
      <c r="T66" s="159">
        <v>81</v>
      </c>
      <c r="U66" s="160">
        <f t="shared" si="3"/>
        <v>859.66000000000008</v>
      </c>
      <c r="V66" s="160">
        <v>859.66000000000008</v>
      </c>
      <c r="X66" s="162">
        <v>824.65</v>
      </c>
      <c r="Y66" s="162">
        <v>99.23</v>
      </c>
      <c r="Z66" s="160">
        <f t="shared" si="4"/>
        <v>923.88</v>
      </c>
      <c r="AA66" s="160">
        <v>923.88</v>
      </c>
      <c r="AC66" s="159">
        <v>801.27</v>
      </c>
      <c r="AD66" s="160">
        <v>801.27</v>
      </c>
      <c r="AF66" s="162">
        <v>860.96</v>
      </c>
      <c r="AG66" s="160">
        <v>860.96</v>
      </c>
      <c r="AI66" s="162">
        <v>936.14</v>
      </c>
      <c r="AJ66" s="160">
        <v>936.14</v>
      </c>
      <c r="AL66" s="159">
        <v>731.23</v>
      </c>
      <c r="AM66" s="160">
        <v>731.23</v>
      </c>
      <c r="AO66" s="152">
        <v>817.91</v>
      </c>
      <c r="AP66" s="160">
        <v>817.91</v>
      </c>
      <c r="AU66" s="152"/>
      <c r="AV66" s="152"/>
      <c r="AW66" s="152"/>
      <c r="AX66" s="155"/>
      <c r="AY66" s="160"/>
      <c r="BO66" s="48"/>
      <c r="BP66" s="42"/>
      <c r="BR66" s="42"/>
      <c r="BS66" s="46"/>
      <c r="BT66" s="48"/>
      <c r="BU66" s="42"/>
      <c r="BV66" s="42"/>
      <c r="BX66" s="46"/>
      <c r="BY66" s="48"/>
      <c r="BZ66" s="42"/>
      <c r="CC66" s="48"/>
      <c r="CD66" s="48"/>
      <c r="CG66" s="48"/>
      <c r="CH66" s="48"/>
    </row>
    <row r="67" spans="1:86" x14ac:dyDescent="0.25">
      <c r="A67" s="45">
        <v>63</v>
      </c>
      <c r="B67" s="46">
        <v>505.84</v>
      </c>
      <c r="C67" s="46">
        <v>75.150000000000006</v>
      </c>
      <c r="D67" s="162">
        <f t="shared" si="1"/>
        <v>580.99</v>
      </c>
      <c r="E67" s="162">
        <v>580.99</v>
      </c>
      <c r="F67" s="45"/>
      <c r="G67" s="46">
        <v>698.01</v>
      </c>
      <c r="H67" s="46">
        <v>94.05</v>
      </c>
      <c r="I67" s="160">
        <f t="shared" si="2"/>
        <v>792.06</v>
      </c>
      <c r="J67" s="160">
        <v>792.06</v>
      </c>
      <c r="L67" s="159">
        <v>778.94</v>
      </c>
      <c r="M67" s="159">
        <v>778.94</v>
      </c>
      <c r="N67" s="161"/>
      <c r="O67" s="162">
        <v>844.23</v>
      </c>
      <c r="P67" s="162">
        <v>844.23</v>
      </c>
      <c r="R67" s="159">
        <v>732.84</v>
      </c>
      <c r="S67" s="159">
        <v>64.33</v>
      </c>
      <c r="T67" s="159">
        <v>81.180000000000007</v>
      </c>
      <c r="U67" s="160">
        <f t="shared" si="3"/>
        <v>878.35000000000014</v>
      </c>
      <c r="V67" s="160">
        <v>878.35000000000014</v>
      </c>
      <c r="X67" s="162">
        <v>843.59</v>
      </c>
      <c r="Y67" s="162">
        <v>99.62</v>
      </c>
      <c r="Z67" s="160">
        <f t="shared" si="4"/>
        <v>943.21</v>
      </c>
      <c r="AA67" s="160">
        <v>943.21</v>
      </c>
      <c r="AC67" s="159">
        <v>817.15</v>
      </c>
      <c r="AD67" s="160">
        <v>817.15</v>
      </c>
      <c r="AF67" s="162">
        <v>877.16</v>
      </c>
      <c r="AG67" s="160">
        <v>877.16</v>
      </c>
      <c r="AI67" s="162">
        <v>954.74</v>
      </c>
      <c r="AJ67" s="160">
        <v>954.74</v>
      </c>
      <c r="AL67" s="159">
        <v>748.08</v>
      </c>
      <c r="AM67" s="160">
        <v>748.08</v>
      </c>
      <c r="AO67" s="152">
        <v>835.1</v>
      </c>
      <c r="AP67" s="160">
        <v>835.1</v>
      </c>
      <c r="AU67" s="152"/>
      <c r="AV67" s="152"/>
      <c r="AW67" s="152"/>
      <c r="AX67" s="155"/>
      <c r="AY67" s="160"/>
      <c r="BO67" s="48"/>
      <c r="BP67" s="42"/>
      <c r="BR67" s="42"/>
      <c r="BS67" s="46"/>
      <c r="BT67" s="48"/>
      <c r="BU67" s="42"/>
      <c r="BV67" s="42"/>
      <c r="BX67" s="46"/>
      <c r="BY67" s="48"/>
      <c r="BZ67" s="42"/>
      <c r="CC67" s="48"/>
      <c r="CD67" s="48"/>
      <c r="CG67" s="48"/>
      <c r="CH67" s="48"/>
    </row>
    <row r="68" spans="1:86" x14ac:dyDescent="0.25">
      <c r="A68" s="45">
        <v>64</v>
      </c>
      <c r="B68" s="46">
        <v>516.80999999999995</v>
      </c>
      <c r="C68" s="46">
        <v>76.95</v>
      </c>
      <c r="D68" s="162">
        <f t="shared" si="1"/>
        <v>593.76</v>
      </c>
      <c r="E68" s="162">
        <v>593.76</v>
      </c>
      <c r="F68" s="45"/>
      <c r="G68" s="46">
        <v>714.93</v>
      </c>
      <c r="H68" s="46">
        <v>96.5</v>
      </c>
      <c r="I68" s="160">
        <f t="shared" si="2"/>
        <v>811.43</v>
      </c>
      <c r="J68" s="160">
        <v>811.43</v>
      </c>
      <c r="L68" s="159">
        <v>796.36</v>
      </c>
      <c r="M68" s="159">
        <v>796.36</v>
      </c>
      <c r="N68" s="161"/>
      <c r="O68" s="162">
        <v>862.2</v>
      </c>
      <c r="P68" s="162">
        <v>862.2</v>
      </c>
      <c r="R68" s="159">
        <v>749.49</v>
      </c>
      <c r="S68" s="159">
        <v>66.239999999999995</v>
      </c>
      <c r="T68" s="159">
        <v>81.37</v>
      </c>
      <c r="U68" s="160">
        <f t="shared" si="3"/>
        <v>897.1</v>
      </c>
      <c r="V68" s="160">
        <v>897.1</v>
      </c>
      <c r="X68" s="162">
        <v>862.61</v>
      </c>
      <c r="Y68" s="162">
        <v>99.99</v>
      </c>
      <c r="Z68" s="160">
        <f t="shared" si="4"/>
        <v>962.6</v>
      </c>
      <c r="AA68" s="160">
        <v>962.6</v>
      </c>
      <c r="AC68" s="159">
        <v>833.22</v>
      </c>
      <c r="AD68" s="160">
        <v>833.22</v>
      </c>
      <c r="AF68" s="162">
        <v>894.02</v>
      </c>
      <c r="AG68" s="160">
        <v>894.02</v>
      </c>
      <c r="AI68" s="162">
        <v>973.3</v>
      </c>
      <c r="AJ68" s="160">
        <v>973.3</v>
      </c>
      <c r="AL68" s="159">
        <v>765.45</v>
      </c>
      <c r="AM68" s="160">
        <v>765.45</v>
      </c>
      <c r="AO68" s="152">
        <v>852.79</v>
      </c>
      <c r="AP68" s="160">
        <v>852.79</v>
      </c>
      <c r="AU68" s="152"/>
      <c r="AV68" s="152"/>
      <c r="AW68" s="152"/>
      <c r="AX68" s="155"/>
      <c r="AY68" s="160"/>
      <c r="BO68" s="48"/>
      <c r="BP68" s="42"/>
      <c r="BR68" s="42"/>
      <c r="BS68" s="46"/>
      <c r="BT68" s="48"/>
      <c r="BU68" s="42"/>
      <c r="BV68" s="42"/>
      <c r="BX68" s="46"/>
      <c r="BY68" s="48"/>
      <c r="BZ68" s="42"/>
      <c r="CC68" s="48"/>
      <c r="CD68" s="48"/>
      <c r="CG68" s="48"/>
      <c r="CH68" s="48"/>
    </row>
    <row r="69" spans="1:86" x14ac:dyDescent="0.25">
      <c r="A69" s="45">
        <v>65</v>
      </c>
      <c r="B69" s="46">
        <v>520.07000000000005</v>
      </c>
      <c r="C69" s="46">
        <v>77.819999999999993</v>
      </c>
      <c r="D69" s="162">
        <f t="shared" ref="D69:D79" si="25">SUM(B69+C69)</f>
        <v>597.8900000000001</v>
      </c>
      <c r="E69" s="162">
        <v>597.8900000000001</v>
      </c>
      <c r="F69" s="45"/>
      <c r="G69" s="46">
        <v>721.32</v>
      </c>
      <c r="H69" s="46">
        <v>97.64</v>
      </c>
      <c r="I69" s="160">
        <f t="shared" ref="I69:I73" si="26">SUM(G69+H69)</f>
        <v>818.96</v>
      </c>
      <c r="J69" s="160">
        <v>818.96</v>
      </c>
      <c r="L69" s="161"/>
      <c r="M69" s="161"/>
      <c r="N69" s="161"/>
      <c r="O69" s="162"/>
      <c r="P69" s="160"/>
      <c r="R69" s="159">
        <v>756.6</v>
      </c>
      <c r="S69" s="159">
        <v>66.52</v>
      </c>
      <c r="T69" s="159">
        <v>79.599999999999994</v>
      </c>
      <c r="U69" s="160">
        <f t="shared" ref="U69:U79" si="27">SUM(R69+S69+T69)</f>
        <v>902.72</v>
      </c>
      <c r="V69" s="160">
        <v>902.72</v>
      </c>
      <c r="X69" s="162">
        <v>870.68</v>
      </c>
      <c r="Y69" s="162">
        <v>97.92</v>
      </c>
      <c r="Z69" s="160">
        <f t="shared" ref="Z69:Z71" si="28">SUM(X69+Y69)</f>
        <v>968.59999999999991</v>
      </c>
      <c r="AA69" s="160">
        <v>968.59999999999991</v>
      </c>
      <c r="AC69" s="159">
        <v>849.77</v>
      </c>
      <c r="AD69" s="160">
        <v>849.77</v>
      </c>
      <c r="AF69" s="162">
        <v>911.6</v>
      </c>
      <c r="AG69" s="160">
        <v>911.6</v>
      </c>
      <c r="AI69" s="162">
        <v>990.71</v>
      </c>
      <c r="AJ69" s="160">
        <v>990.71</v>
      </c>
      <c r="AL69" s="159">
        <v>770.95</v>
      </c>
      <c r="AM69" s="160">
        <v>770.95</v>
      </c>
      <c r="AO69" s="152">
        <v>856.75</v>
      </c>
      <c r="AP69" s="160">
        <v>856.75</v>
      </c>
      <c r="AU69" s="152"/>
      <c r="AV69" s="152"/>
      <c r="AW69" s="152"/>
      <c r="AX69" s="155"/>
      <c r="AY69" s="160"/>
      <c r="BO69" s="48"/>
      <c r="BP69" s="42"/>
      <c r="BR69" s="42"/>
      <c r="BS69" s="46"/>
      <c r="BT69" s="48"/>
      <c r="BU69" s="42"/>
      <c r="BV69" s="42"/>
      <c r="BX69" s="46"/>
      <c r="BY69" s="48"/>
      <c r="BZ69" s="42"/>
      <c r="CC69" s="48"/>
      <c r="CD69" s="48"/>
      <c r="CG69" s="48"/>
      <c r="CH69" s="48"/>
    </row>
    <row r="70" spans="1:86" x14ac:dyDescent="0.25">
      <c r="A70" s="45">
        <v>66</v>
      </c>
      <c r="B70" s="46">
        <v>530.97</v>
      </c>
      <c r="C70" s="46">
        <v>79.69</v>
      </c>
      <c r="D70" s="162">
        <f t="shared" si="25"/>
        <v>610.66000000000008</v>
      </c>
      <c r="E70" s="162">
        <v>610.66000000000008</v>
      </c>
      <c r="F70" s="45"/>
      <c r="G70" s="46">
        <v>737.94</v>
      </c>
      <c r="H70" s="46">
        <v>100.14</v>
      </c>
      <c r="I70" s="160">
        <f t="shared" si="26"/>
        <v>838.08</v>
      </c>
      <c r="J70" s="160">
        <v>838.08</v>
      </c>
      <c r="O70" s="46"/>
      <c r="P70" s="42"/>
      <c r="R70" s="159">
        <v>773.02</v>
      </c>
      <c r="S70" s="159">
        <v>68.47</v>
      </c>
      <c r="T70" s="159">
        <v>79.7</v>
      </c>
      <c r="U70" s="160">
        <f t="shared" si="27"/>
        <v>921.19</v>
      </c>
      <c r="V70" s="160">
        <v>921.19</v>
      </c>
      <c r="X70" s="162">
        <v>889.46</v>
      </c>
      <c r="Y70" s="162">
        <v>98.12</v>
      </c>
      <c r="Z70" s="160">
        <f t="shared" si="28"/>
        <v>987.58</v>
      </c>
      <c r="AA70" s="160">
        <v>987.58</v>
      </c>
      <c r="AC70" s="159">
        <v>849.49</v>
      </c>
      <c r="AD70" s="160">
        <v>849.49</v>
      </c>
      <c r="AF70" s="162">
        <v>910.66</v>
      </c>
      <c r="AG70" s="160">
        <v>910.66</v>
      </c>
      <c r="AI70" s="162">
        <v>1008.34</v>
      </c>
      <c r="AJ70" s="160">
        <v>1008.34</v>
      </c>
      <c r="AL70" s="159">
        <v>788.8</v>
      </c>
      <c r="AM70" s="160">
        <v>788.8</v>
      </c>
      <c r="AO70" s="152">
        <v>874.77</v>
      </c>
      <c r="AP70" s="160">
        <v>874.77</v>
      </c>
      <c r="AU70" s="152"/>
      <c r="AV70" s="152"/>
      <c r="AW70" s="152"/>
      <c r="AY70" s="160"/>
      <c r="BR70" s="42"/>
      <c r="BS70" s="46"/>
      <c r="BT70" s="48"/>
      <c r="BU70" s="42"/>
      <c r="BV70" s="42"/>
      <c r="BX70" s="46"/>
      <c r="BY70" s="48"/>
      <c r="BZ70" s="42"/>
      <c r="CC70" s="48"/>
      <c r="CD70" s="48"/>
      <c r="CG70" s="48"/>
      <c r="CH70" s="48"/>
    </row>
    <row r="71" spans="1:86" x14ac:dyDescent="0.25">
      <c r="A71" s="45">
        <v>67</v>
      </c>
      <c r="B71" s="46">
        <v>541.84</v>
      </c>
      <c r="C71" s="46">
        <v>81.599999999999994</v>
      </c>
      <c r="D71" s="162">
        <f t="shared" si="25"/>
        <v>623.44000000000005</v>
      </c>
      <c r="E71" s="162">
        <v>623.44000000000005</v>
      </c>
      <c r="F71" s="45"/>
      <c r="G71" s="46">
        <v>754.39</v>
      </c>
      <c r="H71" s="46">
        <v>102.69</v>
      </c>
      <c r="I71" s="160">
        <f t="shared" si="26"/>
        <v>857.07999999999993</v>
      </c>
      <c r="J71" s="160">
        <v>857.07999999999993</v>
      </c>
      <c r="O71" s="46"/>
      <c r="P71" s="42"/>
      <c r="R71" s="159">
        <v>789.43</v>
      </c>
      <c r="S71" s="159">
        <v>70.47</v>
      </c>
      <c r="T71" s="159">
        <v>79.75</v>
      </c>
      <c r="U71" s="160">
        <f t="shared" si="27"/>
        <v>939.65</v>
      </c>
      <c r="V71" s="160">
        <v>939.65</v>
      </c>
      <c r="X71" s="162">
        <v>908.44</v>
      </c>
      <c r="Y71" s="162">
        <v>98.24</v>
      </c>
      <c r="Z71" s="160">
        <f t="shared" si="28"/>
        <v>1006.6800000000001</v>
      </c>
      <c r="AA71" s="160">
        <v>1006.6800000000001</v>
      </c>
      <c r="AC71" s="159">
        <v>867.2</v>
      </c>
      <c r="AD71" s="160">
        <v>867.2</v>
      </c>
      <c r="AF71" s="162">
        <v>929.96</v>
      </c>
      <c r="AG71" s="160">
        <v>929.96</v>
      </c>
      <c r="AI71" s="162">
        <v>1026.19</v>
      </c>
      <c r="AJ71" s="160">
        <v>1026.19</v>
      </c>
      <c r="AL71" s="159">
        <v>806.97</v>
      </c>
      <c r="AM71" s="160">
        <v>806.97</v>
      </c>
      <c r="AO71" s="152">
        <v>892.99</v>
      </c>
      <c r="AP71" s="160">
        <v>892.99</v>
      </c>
      <c r="AU71" s="152"/>
      <c r="AV71" s="152"/>
      <c r="AW71" s="152"/>
      <c r="AY71" s="160"/>
      <c r="BR71" s="42"/>
      <c r="BS71" s="46"/>
      <c r="BT71" s="48"/>
      <c r="BU71" s="42"/>
      <c r="BV71" s="42"/>
      <c r="BX71" s="46"/>
      <c r="BY71" s="48"/>
      <c r="BZ71" s="42"/>
      <c r="CC71" s="48"/>
      <c r="CD71" s="48"/>
      <c r="CG71" s="48"/>
      <c r="CH71" s="48"/>
    </row>
    <row r="72" spans="1:86" x14ac:dyDescent="0.25">
      <c r="A72" s="45">
        <v>68</v>
      </c>
      <c r="B72" s="46">
        <v>552.69000000000005</v>
      </c>
      <c r="C72" s="46">
        <v>83.56</v>
      </c>
      <c r="D72" s="162">
        <f t="shared" si="25"/>
        <v>636.25</v>
      </c>
      <c r="E72" s="162">
        <v>636.25</v>
      </c>
      <c r="F72" s="45"/>
      <c r="G72" s="46">
        <v>770.69</v>
      </c>
      <c r="H72" s="46">
        <v>105.27</v>
      </c>
      <c r="I72" s="160">
        <f t="shared" si="26"/>
        <v>875.96</v>
      </c>
      <c r="J72" s="160">
        <v>875.96</v>
      </c>
      <c r="O72" s="46"/>
      <c r="P72" s="42"/>
      <c r="R72" s="159">
        <v>805.85</v>
      </c>
      <c r="S72" s="159">
        <v>72.53</v>
      </c>
      <c r="T72" s="159">
        <v>79.75</v>
      </c>
      <c r="U72" s="160">
        <f t="shared" si="27"/>
        <v>958.13</v>
      </c>
      <c r="V72" s="160">
        <v>958.13</v>
      </c>
      <c r="X72" s="162">
        <v>927.43</v>
      </c>
      <c r="Y72" s="162">
        <v>98.24</v>
      </c>
      <c r="Z72" s="160">
        <f>SUM(X72+Y72)</f>
        <v>1025.6699999999998</v>
      </c>
      <c r="AA72" s="160">
        <v>1025.6699999999998</v>
      </c>
      <c r="AC72" s="159">
        <v>885.63</v>
      </c>
      <c r="AD72" s="160">
        <v>885.63</v>
      </c>
      <c r="AF72" s="162">
        <v>950.33</v>
      </c>
      <c r="AG72" s="160">
        <v>950.33</v>
      </c>
      <c r="AI72" s="162">
        <v>1044.23</v>
      </c>
      <c r="AJ72" s="160">
        <v>1044.23</v>
      </c>
      <c r="AL72" s="159">
        <v>825.51</v>
      </c>
      <c r="AM72" s="160">
        <v>825.51</v>
      </c>
      <c r="AO72" s="152">
        <v>911.47</v>
      </c>
      <c r="AP72" s="160">
        <v>911.47</v>
      </c>
      <c r="AU72" s="152"/>
      <c r="AV72" s="152"/>
      <c r="AW72" s="152"/>
      <c r="AY72" s="160"/>
      <c r="BR72" s="42"/>
      <c r="BS72" s="46"/>
      <c r="BT72" s="48"/>
      <c r="BU72" s="42"/>
      <c r="BV72" s="42"/>
      <c r="BX72" s="46"/>
      <c r="BY72" s="48"/>
      <c r="BZ72" s="42"/>
      <c r="CC72" s="48"/>
      <c r="CD72" s="48"/>
      <c r="CG72" s="48"/>
      <c r="CH72" s="48"/>
    </row>
    <row r="73" spans="1:86" x14ac:dyDescent="0.25">
      <c r="A73" s="45">
        <v>69</v>
      </c>
      <c r="B73" s="46">
        <v>563.51</v>
      </c>
      <c r="C73" s="46">
        <v>85.58</v>
      </c>
      <c r="D73" s="162">
        <f t="shared" si="25"/>
        <v>649.09</v>
      </c>
      <c r="E73" s="162">
        <v>649.09</v>
      </c>
      <c r="F73" s="45"/>
      <c r="G73" s="46">
        <v>786.8</v>
      </c>
      <c r="H73" s="46">
        <v>107.9</v>
      </c>
      <c r="I73" s="160">
        <f t="shared" si="26"/>
        <v>894.69999999999993</v>
      </c>
      <c r="J73" s="160">
        <v>894.69999999999993</v>
      </c>
      <c r="O73" s="46"/>
      <c r="P73" s="42"/>
      <c r="R73" s="159">
        <v>821.72</v>
      </c>
      <c r="S73" s="159">
        <v>74.64</v>
      </c>
      <c r="T73" s="159">
        <v>79.75</v>
      </c>
      <c r="U73" s="160">
        <f t="shared" si="27"/>
        <v>976.11</v>
      </c>
      <c r="V73" s="160">
        <v>976.11</v>
      </c>
      <c r="X73" s="162">
        <v>945.87</v>
      </c>
      <c r="Y73" s="162">
        <v>98.24</v>
      </c>
      <c r="Z73" s="160">
        <f t="shared" ref="Z73:Z79" si="29">SUM(X73+Y73)</f>
        <v>1044.1099999999999</v>
      </c>
      <c r="AA73" s="160">
        <v>1044.1099999999999</v>
      </c>
      <c r="AC73" s="159">
        <v>904.87</v>
      </c>
      <c r="AD73" s="160">
        <v>904.87</v>
      </c>
      <c r="AF73" s="162">
        <v>971.89</v>
      </c>
      <c r="AG73" s="160">
        <v>971.89</v>
      </c>
      <c r="AI73" s="162">
        <v>1062.46</v>
      </c>
      <c r="AJ73" s="160">
        <v>1062.46</v>
      </c>
      <c r="AL73" s="159">
        <v>844.46</v>
      </c>
      <c r="AM73" s="160">
        <v>844.46</v>
      </c>
      <c r="AO73" s="152">
        <v>930.24</v>
      </c>
      <c r="AP73" s="160">
        <v>930.24</v>
      </c>
      <c r="AU73" s="152"/>
      <c r="AV73" s="152"/>
      <c r="AW73" s="152"/>
      <c r="AY73" s="160"/>
      <c r="BR73" s="42"/>
      <c r="BS73" s="46"/>
      <c r="BT73" s="48"/>
      <c r="BU73" s="42"/>
      <c r="BV73" s="42"/>
      <c r="BX73" s="46"/>
      <c r="BY73" s="48"/>
      <c r="BZ73" s="42"/>
      <c r="CC73" s="48"/>
      <c r="CD73" s="48"/>
      <c r="CG73" s="48"/>
      <c r="CH73" s="48"/>
    </row>
    <row r="74" spans="1:86" x14ac:dyDescent="0.25">
      <c r="A74" s="45">
        <v>70</v>
      </c>
      <c r="B74" s="46">
        <v>574.29</v>
      </c>
      <c r="C74" s="46">
        <v>87.66</v>
      </c>
      <c r="D74" s="162">
        <f t="shared" si="25"/>
        <v>661.94999999999993</v>
      </c>
      <c r="E74" s="162">
        <v>661.94999999999993</v>
      </c>
      <c r="F74" s="45"/>
      <c r="G74" s="46">
        <v>803.09</v>
      </c>
      <c r="H74" s="46">
        <v>110.62</v>
      </c>
      <c r="I74" s="160">
        <f>SUM(G74+H74)</f>
        <v>913.71</v>
      </c>
      <c r="J74" s="160">
        <v>913.71</v>
      </c>
      <c r="O74" s="46"/>
      <c r="P74" s="42"/>
      <c r="R74" s="159">
        <v>836.77</v>
      </c>
      <c r="S74" s="159">
        <v>76.8</v>
      </c>
      <c r="T74" s="159">
        <v>79.75</v>
      </c>
      <c r="U74" s="160">
        <f t="shared" si="27"/>
        <v>993.31999999999994</v>
      </c>
      <c r="V74" s="160">
        <v>993.31999999999994</v>
      </c>
      <c r="X74" s="162">
        <v>963.68</v>
      </c>
      <c r="Y74" s="162">
        <v>98.24</v>
      </c>
      <c r="Z74" s="160">
        <f t="shared" si="29"/>
        <v>1061.9199999999998</v>
      </c>
      <c r="AA74" s="160">
        <v>1061.9199999999998</v>
      </c>
      <c r="AC74" s="159">
        <v>923.99</v>
      </c>
      <c r="AD74" s="160">
        <v>923.99</v>
      </c>
      <c r="AF74" s="162">
        <v>993.35</v>
      </c>
      <c r="AG74" s="160">
        <v>993.35</v>
      </c>
      <c r="AI74" s="162">
        <v>1081.1300000000001</v>
      </c>
      <c r="AJ74" s="160">
        <v>1081.1300000000001</v>
      </c>
      <c r="AL74" s="159">
        <v>863.32</v>
      </c>
      <c r="AM74" s="160">
        <v>863.32</v>
      </c>
      <c r="AO74" s="152">
        <v>948.78</v>
      </c>
      <c r="AP74" s="160">
        <v>948.78</v>
      </c>
      <c r="AU74" s="152"/>
      <c r="AV74" s="152"/>
      <c r="AW74" s="152"/>
      <c r="AY74" s="160"/>
      <c r="BR74" s="42"/>
      <c r="BS74" s="46"/>
      <c r="BT74" s="48"/>
      <c r="BU74" s="42"/>
      <c r="BV74" s="42"/>
      <c r="BX74" s="46"/>
      <c r="BY74" s="48"/>
      <c r="BZ74" s="42"/>
      <c r="CC74" s="48"/>
      <c r="CD74" s="48"/>
      <c r="CG74" s="48"/>
      <c r="CH74" s="48"/>
    </row>
    <row r="75" spans="1:86" x14ac:dyDescent="0.25">
      <c r="A75" s="45">
        <v>71</v>
      </c>
      <c r="B75" s="46">
        <v>584.99</v>
      </c>
      <c r="C75" s="46">
        <v>89.81</v>
      </c>
      <c r="D75" s="162">
        <f t="shared" si="25"/>
        <v>674.8</v>
      </c>
      <c r="E75" s="162">
        <v>674.8</v>
      </c>
      <c r="F75" s="45"/>
      <c r="G75" s="46">
        <v>819.56</v>
      </c>
      <c r="H75" s="46">
        <v>113.42</v>
      </c>
      <c r="I75" s="160">
        <f t="shared" ref="I75:I79" si="30">SUM(G75+H75)</f>
        <v>932.9799999999999</v>
      </c>
      <c r="J75" s="160">
        <v>932.9799999999999</v>
      </c>
      <c r="O75" s="46"/>
      <c r="P75" s="42"/>
      <c r="R75" s="159">
        <v>851.12</v>
      </c>
      <c r="S75" s="159">
        <v>79.02</v>
      </c>
      <c r="T75" s="159">
        <v>79.75</v>
      </c>
      <c r="U75" s="160">
        <f t="shared" si="27"/>
        <v>1009.89</v>
      </c>
      <c r="V75" s="160">
        <v>1009.89</v>
      </c>
      <c r="X75" s="162">
        <v>980.64</v>
      </c>
      <c r="Y75" s="162">
        <v>98.24</v>
      </c>
      <c r="Z75" s="160">
        <f t="shared" si="29"/>
        <v>1078.8799999999999</v>
      </c>
      <c r="AA75" s="160">
        <v>1078.8799999999999</v>
      </c>
      <c r="AC75" s="159">
        <v>942.97</v>
      </c>
      <c r="AD75" s="160">
        <v>942.97</v>
      </c>
      <c r="AF75" s="162">
        <v>1014.7</v>
      </c>
      <c r="AG75" s="160">
        <v>1014.7</v>
      </c>
      <c r="AI75" s="162">
        <v>1100.1400000000001</v>
      </c>
      <c r="AJ75" s="160">
        <v>1100.1400000000001</v>
      </c>
      <c r="AL75" s="159">
        <v>881.99</v>
      </c>
      <c r="AM75" s="160">
        <v>881.99</v>
      </c>
      <c r="AO75" s="152">
        <v>967.06</v>
      </c>
      <c r="AP75" s="160">
        <v>967.06</v>
      </c>
      <c r="AU75" s="152"/>
      <c r="AV75" s="152"/>
      <c r="AW75" s="152"/>
      <c r="AY75" s="160"/>
      <c r="BR75" s="42"/>
      <c r="BS75" s="46"/>
      <c r="BT75" s="48"/>
      <c r="BU75" s="42"/>
      <c r="BV75" s="42"/>
      <c r="BX75" s="46"/>
      <c r="BY75" s="48"/>
      <c r="BZ75" s="42"/>
      <c r="CC75" s="48"/>
      <c r="CD75" s="48"/>
      <c r="CG75" s="48"/>
      <c r="CH75" s="48"/>
    </row>
    <row r="76" spans="1:86" x14ac:dyDescent="0.25">
      <c r="A76" s="45">
        <v>72</v>
      </c>
      <c r="B76" s="46">
        <v>595.6</v>
      </c>
      <c r="C76" s="46">
        <v>92.04</v>
      </c>
      <c r="D76" s="162">
        <f t="shared" si="25"/>
        <v>687.64</v>
      </c>
      <c r="E76" s="162">
        <v>687.64</v>
      </c>
      <c r="F76" s="45"/>
      <c r="G76" s="46">
        <v>836.22</v>
      </c>
      <c r="H76" s="46">
        <v>116.33</v>
      </c>
      <c r="I76" s="160">
        <f t="shared" si="30"/>
        <v>952.55000000000007</v>
      </c>
      <c r="J76" s="160">
        <v>952.55000000000007</v>
      </c>
      <c r="O76" s="46"/>
      <c r="P76" s="42"/>
      <c r="R76" s="159">
        <v>864.6</v>
      </c>
      <c r="S76" s="159">
        <v>81.3</v>
      </c>
      <c r="T76" s="159">
        <v>79.75</v>
      </c>
      <c r="U76" s="160">
        <f t="shared" si="27"/>
        <v>1025.6500000000001</v>
      </c>
      <c r="V76" s="160">
        <v>1025.6500000000001</v>
      </c>
      <c r="X76" s="162">
        <v>996.87</v>
      </c>
      <c r="Y76" s="162">
        <v>98.25</v>
      </c>
      <c r="Z76" s="160">
        <f t="shared" si="29"/>
        <v>1095.1199999999999</v>
      </c>
      <c r="AA76" s="160">
        <v>1095.1199999999999</v>
      </c>
      <c r="AC76" s="159">
        <v>961.81</v>
      </c>
      <c r="AD76" s="160">
        <v>961.81</v>
      </c>
      <c r="AF76" s="162">
        <v>1035.94</v>
      </c>
      <c r="AG76" s="160">
        <v>1035.94</v>
      </c>
      <c r="AI76" s="162">
        <v>1119.32</v>
      </c>
      <c r="AJ76" s="160">
        <v>1119.32</v>
      </c>
      <c r="AL76" s="159">
        <v>900.38</v>
      </c>
      <c r="AM76" s="160">
        <v>900.38</v>
      </c>
      <c r="AO76" s="152">
        <v>985.05</v>
      </c>
      <c r="AP76" s="160">
        <v>985.05</v>
      </c>
      <c r="AU76" s="152"/>
      <c r="AV76" s="152"/>
      <c r="AW76" s="152"/>
      <c r="AY76" s="160"/>
      <c r="BR76" s="42"/>
      <c r="BS76" s="46"/>
      <c r="BT76" s="48"/>
      <c r="BU76" s="42"/>
      <c r="BV76" s="42"/>
      <c r="BX76" s="46"/>
      <c r="BY76" s="48"/>
      <c r="BZ76" s="42"/>
      <c r="CC76" s="48"/>
      <c r="CD76" s="48"/>
      <c r="CG76" s="48"/>
      <c r="CH76" s="48"/>
    </row>
    <row r="77" spans="1:86" x14ac:dyDescent="0.25">
      <c r="A77" s="45">
        <v>73</v>
      </c>
      <c r="B77" s="46">
        <v>606.05999999999995</v>
      </c>
      <c r="C77" s="46">
        <v>94.36</v>
      </c>
      <c r="D77" s="162">
        <f t="shared" si="25"/>
        <v>700.42</v>
      </c>
      <c r="E77" s="162">
        <v>700.42</v>
      </c>
      <c r="F77" s="45"/>
      <c r="G77" s="46">
        <v>853.08</v>
      </c>
      <c r="H77" s="46">
        <v>119.36</v>
      </c>
      <c r="I77" s="160">
        <f t="shared" si="30"/>
        <v>972.44</v>
      </c>
      <c r="J77" s="160">
        <v>972.44</v>
      </c>
      <c r="O77" s="46"/>
      <c r="P77" s="42"/>
      <c r="R77" s="159">
        <v>876.96</v>
      </c>
      <c r="S77" s="159">
        <v>83.67</v>
      </c>
      <c r="T77" s="159">
        <v>79.75</v>
      </c>
      <c r="U77" s="160">
        <f t="shared" si="27"/>
        <v>1040.3800000000001</v>
      </c>
      <c r="V77" s="160">
        <v>1040.3800000000001</v>
      </c>
      <c r="X77" s="162">
        <v>1012.08</v>
      </c>
      <c r="Y77" s="162">
        <v>98.24</v>
      </c>
      <c r="Z77" s="160">
        <f t="shared" si="29"/>
        <v>1110.32</v>
      </c>
      <c r="AA77" s="160">
        <v>1110.32</v>
      </c>
      <c r="AC77" s="159">
        <v>980.49</v>
      </c>
      <c r="AD77" s="160">
        <v>980.49</v>
      </c>
      <c r="AF77" s="162">
        <v>1057.06</v>
      </c>
      <c r="AG77" s="160">
        <v>1057.06</v>
      </c>
      <c r="AI77" s="162">
        <v>1138.46</v>
      </c>
      <c r="AJ77" s="160">
        <v>1138.46</v>
      </c>
      <c r="AL77" s="159">
        <v>918.37</v>
      </c>
      <c r="AM77" s="160">
        <v>918.37</v>
      </c>
      <c r="AO77" s="152">
        <v>1002.68</v>
      </c>
      <c r="AP77" s="160">
        <v>1002.68</v>
      </c>
      <c r="AU77" s="152"/>
      <c r="AV77" s="152"/>
      <c r="AW77" s="152"/>
      <c r="AY77" s="160"/>
      <c r="BR77" s="42"/>
      <c r="BS77" s="46"/>
      <c r="BT77" s="48"/>
      <c r="BU77" s="42"/>
      <c r="BV77" s="42"/>
      <c r="BX77" s="46"/>
      <c r="BY77" s="48"/>
      <c r="BZ77" s="42"/>
      <c r="CC77" s="48"/>
      <c r="CD77" s="48"/>
      <c r="CG77" s="48"/>
      <c r="CH77" s="48"/>
    </row>
    <row r="78" spans="1:86" x14ac:dyDescent="0.25">
      <c r="A78" s="45">
        <v>74</v>
      </c>
      <c r="B78" s="46">
        <v>616.35</v>
      </c>
      <c r="C78" s="46">
        <v>96.8</v>
      </c>
      <c r="D78" s="162">
        <f t="shared" si="25"/>
        <v>713.15</v>
      </c>
      <c r="E78" s="162">
        <v>713.15</v>
      </c>
      <c r="F78" s="45"/>
      <c r="G78" s="46">
        <v>870.14</v>
      </c>
      <c r="H78" s="46">
        <v>122.53</v>
      </c>
      <c r="I78" s="160">
        <f t="shared" si="30"/>
        <v>992.67</v>
      </c>
      <c r="J78" s="160">
        <v>992.67</v>
      </c>
      <c r="O78" s="46"/>
      <c r="P78" s="42"/>
      <c r="R78" s="159">
        <v>889.09</v>
      </c>
      <c r="S78" s="159">
        <v>86.04</v>
      </c>
      <c r="T78" s="159">
        <v>79.75</v>
      </c>
      <c r="U78" s="160">
        <f t="shared" si="27"/>
        <v>1054.8800000000001</v>
      </c>
      <c r="V78" s="160">
        <v>1054.8800000000001</v>
      </c>
      <c r="X78" s="162">
        <v>1026.98</v>
      </c>
      <c r="Y78" s="162">
        <v>98.24</v>
      </c>
      <c r="Z78" s="160">
        <f t="shared" si="29"/>
        <v>1125.22</v>
      </c>
      <c r="AA78" s="160">
        <v>1125.22</v>
      </c>
      <c r="AC78" s="159">
        <v>998.91</v>
      </c>
      <c r="AD78" s="160">
        <v>998.91</v>
      </c>
      <c r="AF78" s="162">
        <v>1077.95</v>
      </c>
      <c r="AG78" s="160">
        <v>1077.95</v>
      </c>
      <c r="AI78" s="162">
        <v>1157.4000000000001</v>
      </c>
      <c r="AJ78" s="160">
        <v>1157.4000000000001</v>
      </c>
      <c r="AL78" s="159">
        <v>935.82</v>
      </c>
      <c r="AM78" s="160">
        <v>935.82</v>
      </c>
      <c r="AO78" s="152">
        <v>1019.88</v>
      </c>
      <c r="AP78" s="160">
        <v>1019.88</v>
      </c>
      <c r="AU78" s="152"/>
      <c r="AV78" s="152"/>
      <c r="AW78" s="152"/>
      <c r="AY78" s="160"/>
      <c r="BR78" s="42"/>
      <c r="BS78" s="46"/>
      <c r="BT78" s="48"/>
      <c r="BU78" s="42"/>
      <c r="BV78" s="42"/>
      <c r="BX78" s="46"/>
      <c r="BY78" s="48"/>
      <c r="BZ78" s="42"/>
      <c r="CC78" s="48"/>
      <c r="CD78" s="48"/>
      <c r="CG78" s="48"/>
      <c r="CH78" s="48"/>
    </row>
    <row r="79" spans="1:86" x14ac:dyDescent="0.25">
      <c r="A79" s="45">
        <v>75</v>
      </c>
      <c r="B79" s="46">
        <v>626.5</v>
      </c>
      <c r="C79" s="46">
        <v>99.1</v>
      </c>
      <c r="D79" s="162">
        <f t="shared" si="25"/>
        <v>725.6</v>
      </c>
      <c r="E79" s="162">
        <v>725.6</v>
      </c>
      <c r="F79" s="45"/>
      <c r="G79" s="46">
        <v>886.94</v>
      </c>
      <c r="H79" s="46">
        <v>125.65</v>
      </c>
      <c r="I79" s="160">
        <f t="shared" si="30"/>
        <v>1012.59</v>
      </c>
      <c r="J79" s="160">
        <v>1012.59</v>
      </c>
      <c r="O79" s="46"/>
      <c r="P79" s="42"/>
      <c r="R79" s="159">
        <v>894.33</v>
      </c>
      <c r="S79" s="159">
        <v>88.38</v>
      </c>
      <c r="T79" s="159">
        <v>79.75</v>
      </c>
      <c r="U79" s="160">
        <f t="shared" si="27"/>
        <v>1062.46</v>
      </c>
      <c r="V79" s="160">
        <v>1062.46</v>
      </c>
      <c r="X79" s="162">
        <v>1041.77</v>
      </c>
      <c r="Y79" s="162">
        <v>98.24</v>
      </c>
      <c r="Z79" s="160">
        <f t="shared" si="29"/>
        <v>1140.01</v>
      </c>
      <c r="AA79" s="160">
        <v>1140.01</v>
      </c>
      <c r="AC79" s="159">
        <v>1016.29</v>
      </c>
      <c r="AD79" s="160">
        <v>1016.29</v>
      </c>
      <c r="AF79" s="162">
        <v>1097.46</v>
      </c>
      <c r="AG79" s="160">
        <v>1097.46</v>
      </c>
      <c r="AI79" s="162">
        <v>1175.6400000000001</v>
      </c>
      <c r="AJ79" s="160">
        <v>1175.6400000000001</v>
      </c>
      <c r="AL79" s="159">
        <v>953.18</v>
      </c>
      <c r="AM79" s="160">
        <v>953.18</v>
      </c>
      <c r="AO79" s="152">
        <v>1036.94</v>
      </c>
      <c r="AP79" s="160">
        <v>1036.94</v>
      </c>
      <c r="AU79" s="152"/>
      <c r="AV79" s="152"/>
      <c r="AW79" s="152"/>
      <c r="AY79" s="160"/>
      <c r="BR79" s="42"/>
      <c r="BS79" s="46"/>
      <c r="BT79" s="48"/>
      <c r="BU79" s="42"/>
      <c r="BV79" s="42"/>
      <c r="BX79" s="46"/>
      <c r="BY79" s="48"/>
      <c r="BZ79" s="42"/>
      <c r="CC79" s="48"/>
      <c r="CD79" s="48"/>
      <c r="CG79" s="48"/>
      <c r="CH79" s="48"/>
    </row>
    <row r="80" spans="1:86" x14ac:dyDescent="0.25">
      <c r="A80" s="45">
        <v>76</v>
      </c>
      <c r="B80" s="45"/>
      <c r="C80" s="45"/>
      <c r="D80" s="45"/>
      <c r="E80" s="45"/>
      <c r="F80" s="45"/>
      <c r="G80" s="46"/>
      <c r="H80" s="46"/>
      <c r="I80" s="42"/>
      <c r="J80" s="42"/>
      <c r="O80" s="46"/>
      <c r="P80" s="42"/>
      <c r="X80" s="46"/>
      <c r="Y80" s="46"/>
      <c r="Z80" s="42"/>
      <c r="AA80" s="42"/>
      <c r="AC80" s="159">
        <v>1032.42</v>
      </c>
      <c r="AD80" s="160">
        <v>1032.42</v>
      </c>
      <c r="AF80" s="162">
        <v>1115.32</v>
      </c>
      <c r="AG80" s="160">
        <v>1115.32</v>
      </c>
      <c r="AI80" s="162">
        <v>1192.8900000000001</v>
      </c>
      <c r="AJ80" s="160">
        <v>1192.8900000000001</v>
      </c>
      <c r="AL80" s="159">
        <v>970.42</v>
      </c>
      <c r="AM80" s="160">
        <v>970.42</v>
      </c>
      <c r="AO80" s="152">
        <v>1053.8</v>
      </c>
      <c r="AP80" s="160">
        <v>1053.8</v>
      </c>
      <c r="AU80" s="152"/>
      <c r="AV80" s="152"/>
      <c r="AW80" s="152"/>
      <c r="AY80" s="160"/>
      <c r="CG80" s="48"/>
      <c r="CH80" s="48"/>
    </row>
    <row r="81" spans="1:86" x14ac:dyDescent="0.25">
      <c r="A81" s="45">
        <v>77</v>
      </c>
      <c r="B81" s="45"/>
      <c r="C81" s="45"/>
      <c r="D81" s="45"/>
      <c r="E81" s="45"/>
      <c r="F81" s="45"/>
      <c r="G81" s="46"/>
      <c r="H81" s="46"/>
      <c r="I81" s="42"/>
      <c r="J81" s="42"/>
      <c r="O81" s="46"/>
      <c r="P81" s="42"/>
      <c r="X81" s="46"/>
      <c r="Y81" s="46"/>
      <c r="Z81" s="42"/>
      <c r="AA81" s="42"/>
      <c r="AC81" s="159">
        <v>1047.02</v>
      </c>
      <c r="AD81" s="160">
        <v>1047.02</v>
      </c>
      <c r="AF81" s="162">
        <v>1131.1600000000001</v>
      </c>
      <c r="AG81" s="160">
        <v>1131.1600000000001</v>
      </c>
      <c r="AI81" s="162">
        <v>1209.08</v>
      </c>
      <c r="AJ81" s="160">
        <v>1209.08</v>
      </c>
      <c r="AL81" s="159">
        <v>987.53</v>
      </c>
      <c r="AM81" s="160">
        <v>987.53</v>
      </c>
      <c r="AO81" s="152">
        <v>1070.42</v>
      </c>
      <c r="AP81" s="160">
        <v>1070.42</v>
      </c>
      <c r="AU81" s="152"/>
      <c r="AV81" s="152"/>
      <c r="AW81" s="152"/>
      <c r="AY81" s="160"/>
      <c r="CG81" s="48"/>
      <c r="CH81" s="48"/>
    </row>
    <row r="82" spans="1:86" x14ac:dyDescent="0.25">
      <c r="A82" s="45">
        <v>78</v>
      </c>
      <c r="B82" s="45"/>
      <c r="C82" s="45"/>
      <c r="D82" s="45"/>
      <c r="E82" s="45"/>
      <c r="F82" s="45"/>
      <c r="G82" s="46"/>
      <c r="H82" s="46"/>
      <c r="I82" s="42"/>
      <c r="J82" s="42"/>
      <c r="O82" s="46"/>
      <c r="P82" s="42"/>
      <c r="X82" s="46"/>
      <c r="Y82" s="46"/>
      <c r="Z82" s="42"/>
      <c r="AA82" s="42"/>
      <c r="AC82" s="159">
        <v>1059.79</v>
      </c>
      <c r="AD82" s="160">
        <v>1059.79</v>
      </c>
      <c r="AF82" s="162">
        <v>1144.57</v>
      </c>
      <c r="AG82" s="160">
        <v>1144.57</v>
      </c>
      <c r="AI82" s="162">
        <v>1224.26</v>
      </c>
      <c r="AJ82" s="160">
        <v>1224.26</v>
      </c>
      <c r="AL82" s="159">
        <v>1004.44</v>
      </c>
      <c r="AM82" s="160">
        <v>1004.44</v>
      </c>
      <c r="AO82" s="152">
        <v>1086.72</v>
      </c>
      <c r="AP82" s="160">
        <v>1086.72</v>
      </c>
      <c r="AU82" s="152"/>
      <c r="AV82" s="152"/>
      <c r="AW82" s="152"/>
      <c r="AY82" s="160"/>
      <c r="CG82" s="48"/>
      <c r="CH82" s="48"/>
    </row>
    <row r="83" spans="1:86" x14ac:dyDescent="0.25">
      <c r="A83" s="45">
        <v>79</v>
      </c>
      <c r="B83" s="45"/>
      <c r="C83" s="45"/>
      <c r="D83" s="45"/>
      <c r="E83" s="45"/>
      <c r="F83" s="45"/>
      <c r="G83" s="46"/>
      <c r="H83" s="46"/>
      <c r="I83" s="42"/>
      <c r="J83" s="42"/>
      <c r="O83" s="46"/>
      <c r="P83" s="42"/>
      <c r="X83" s="46"/>
      <c r="Y83" s="46"/>
      <c r="Z83" s="42"/>
      <c r="AA83" s="42"/>
      <c r="AC83" s="159">
        <v>1070.01</v>
      </c>
      <c r="AD83" s="160">
        <v>1070.01</v>
      </c>
      <c r="AF83" s="162">
        <v>1154.6600000000001</v>
      </c>
      <c r="AG83" s="160">
        <v>1154.6600000000001</v>
      </c>
      <c r="AI83" s="162">
        <v>1238.3900000000001</v>
      </c>
      <c r="AJ83" s="160">
        <v>1238.3900000000001</v>
      </c>
      <c r="AL83" s="159">
        <v>1021.06</v>
      </c>
      <c r="AM83" s="160">
        <v>1021.06</v>
      </c>
      <c r="AO83" s="152">
        <v>1102.5999999999999</v>
      </c>
      <c r="AP83" s="160">
        <v>1102.5999999999999</v>
      </c>
      <c r="AU83" s="152"/>
      <c r="AV83" s="152"/>
      <c r="AW83" s="152"/>
      <c r="AY83" s="160"/>
      <c r="CG83" s="48"/>
      <c r="CH83" s="48"/>
    </row>
    <row r="84" spans="1:86" x14ac:dyDescent="0.25">
      <c r="A84" s="45">
        <v>80</v>
      </c>
      <c r="B84" s="45"/>
      <c r="C84" s="45"/>
      <c r="D84" s="45"/>
      <c r="E84" s="45"/>
      <c r="F84" s="45"/>
      <c r="G84" s="46"/>
      <c r="H84" s="46"/>
      <c r="I84" s="42"/>
      <c r="J84" s="42"/>
      <c r="O84" s="46"/>
      <c r="P84" s="42"/>
      <c r="X84" s="46"/>
      <c r="Y84" s="46"/>
      <c r="Z84" s="42"/>
      <c r="AA84" s="42"/>
      <c r="AC84" s="159">
        <v>1080.6600000000001</v>
      </c>
      <c r="AD84" s="160">
        <v>1080.6600000000001</v>
      </c>
      <c r="AF84" s="162">
        <v>1165</v>
      </c>
      <c r="AG84" s="160">
        <v>1165</v>
      </c>
      <c r="AI84" s="162">
        <v>1251.42</v>
      </c>
      <c r="AJ84" s="160">
        <v>1251.42</v>
      </c>
      <c r="AL84" s="159">
        <v>1037.55</v>
      </c>
      <c r="AM84" s="160">
        <v>1037.55</v>
      </c>
      <c r="AO84" s="152">
        <v>1118.33</v>
      </c>
      <c r="AP84" s="160">
        <v>1118.33</v>
      </c>
      <c r="AU84" s="152"/>
      <c r="AV84" s="152"/>
      <c r="AW84" s="152"/>
      <c r="AY84" s="160"/>
      <c r="CG84" s="48"/>
      <c r="CH84" s="48"/>
    </row>
    <row r="85" spans="1:86" x14ac:dyDescent="0.25">
      <c r="A85" s="45">
        <v>81</v>
      </c>
      <c r="B85" s="45"/>
      <c r="C85" s="45"/>
      <c r="D85" s="45"/>
      <c r="E85" s="45"/>
      <c r="F85" s="45"/>
      <c r="G85" s="46"/>
      <c r="H85" s="46"/>
      <c r="I85" s="42"/>
      <c r="J85" s="42"/>
      <c r="X85" s="46"/>
      <c r="Y85" s="46"/>
      <c r="Z85" s="42"/>
      <c r="AA85" s="42"/>
      <c r="AC85" s="159">
        <v>1091.8499999999999</v>
      </c>
      <c r="AD85" s="160">
        <v>1091.8499999999999</v>
      </c>
      <c r="AF85" s="162">
        <v>1175.6099999999999</v>
      </c>
      <c r="AG85" s="160">
        <v>1175.6099999999999</v>
      </c>
      <c r="AI85" s="162">
        <v>1263.3900000000001</v>
      </c>
      <c r="AJ85" s="160">
        <v>1263.3900000000001</v>
      </c>
      <c r="AL85" s="159">
        <v>1053.8</v>
      </c>
      <c r="AM85" s="160">
        <v>1053.8</v>
      </c>
      <c r="AO85" s="152">
        <v>1133.8</v>
      </c>
      <c r="AP85" s="160">
        <v>1133.8</v>
      </c>
      <c r="AU85" s="152"/>
      <c r="AV85" s="152"/>
      <c r="AW85" s="152"/>
      <c r="AY85" s="160"/>
      <c r="CG85" s="48"/>
      <c r="CH85" s="48"/>
    </row>
    <row r="86" spans="1:86" x14ac:dyDescent="0.25">
      <c r="A86" s="45">
        <v>82</v>
      </c>
      <c r="B86" s="45"/>
      <c r="C86" s="45"/>
      <c r="D86" s="45"/>
      <c r="E86" s="45"/>
      <c r="F86" s="45"/>
      <c r="G86" s="46"/>
      <c r="H86" s="46"/>
      <c r="I86" s="42"/>
      <c r="J86" s="42"/>
      <c r="X86" s="46"/>
      <c r="Y86" s="46"/>
      <c r="Z86" s="42"/>
      <c r="AA86" s="42"/>
      <c r="AC86" s="159">
        <v>1103.7</v>
      </c>
      <c r="AD86" s="160">
        <v>1103.7</v>
      </c>
      <c r="AF86" s="162">
        <v>1186.57</v>
      </c>
      <c r="AG86" s="160">
        <v>1186.57</v>
      </c>
      <c r="AI86" s="162">
        <v>1274.17</v>
      </c>
      <c r="AJ86" s="160">
        <v>1274.17</v>
      </c>
      <c r="AL86" s="159">
        <v>1069.6600000000001</v>
      </c>
      <c r="AM86" s="160">
        <v>1069.6600000000001</v>
      </c>
      <c r="AO86" s="152">
        <v>1135.05</v>
      </c>
      <c r="AP86" s="160">
        <v>1135.05</v>
      </c>
      <c r="AU86" s="152"/>
      <c r="AV86" s="152"/>
      <c r="AW86" s="152"/>
      <c r="AY86" s="160"/>
      <c r="CG86" s="48"/>
      <c r="CH86" s="48"/>
    </row>
    <row r="87" spans="1:86" x14ac:dyDescent="0.25">
      <c r="A87" s="45">
        <v>83</v>
      </c>
      <c r="B87" s="45"/>
      <c r="C87" s="45"/>
      <c r="D87" s="45"/>
      <c r="E87" s="45"/>
      <c r="F87" s="45"/>
      <c r="G87" s="46"/>
      <c r="H87" s="46"/>
      <c r="I87" s="42"/>
      <c r="J87" s="42"/>
      <c r="X87" s="46"/>
      <c r="Y87" s="46"/>
      <c r="Z87" s="42"/>
      <c r="AA87" s="42"/>
      <c r="AC87" s="159">
        <v>1116.3599999999999</v>
      </c>
      <c r="AD87" s="160">
        <v>1116.3599999999999</v>
      </c>
      <c r="AF87" s="162">
        <v>1197.92</v>
      </c>
      <c r="AG87" s="160">
        <v>1197.92</v>
      </c>
      <c r="AI87" s="162">
        <v>1283.72</v>
      </c>
      <c r="AJ87" s="160">
        <v>1283.72</v>
      </c>
      <c r="AL87" s="159">
        <v>1083.29</v>
      </c>
      <c r="AM87" s="160">
        <v>1083.29</v>
      </c>
      <c r="AO87" s="152">
        <v>1136.27</v>
      </c>
      <c r="AP87" s="160">
        <v>1136.27</v>
      </c>
      <c r="AU87" s="152"/>
      <c r="AV87" s="152"/>
      <c r="AW87" s="152"/>
      <c r="AY87" s="160"/>
      <c r="CG87" s="48"/>
      <c r="CH87" s="48"/>
    </row>
    <row r="88" spans="1:86" x14ac:dyDescent="0.25">
      <c r="A88" s="45">
        <v>84</v>
      </c>
      <c r="B88" s="45"/>
      <c r="C88" s="45"/>
      <c r="D88" s="45"/>
      <c r="E88" s="45"/>
      <c r="F88" s="45"/>
      <c r="G88" s="46"/>
      <c r="H88" s="46"/>
      <c r="I88" s="42"/>
      <c r="J88" s="42"/>
      <c r="X88" s="46"/>
      <c r="Y88" s="46"/>
      <c r="Z88" s="42"/>
      <c r="AA88" s="42"/>
      <c r="AC88" s="159">
        <v>1129.1500000000001</v>
      </c>
      <c r="AD88" s="160">
        <v>1129.1500000000001</v>
      </c>
      <c r="AF88" s="162">
        <v>1208.81</v>
      </c>
      <c r="AG88" s="160">
        <v>1208.81</v>
      </c>
      <c r="AI88" s="162">
        <v>1292</v>
      </c>
      <c r="AJ88" s="160">
        <v>1292</v>
      </c>
      <c r="AL88" s="159">
        <v>1085.67</v>
      </c>
      <c r="AM88" s="160">
        <v>1085.67</v>
      </c>
      <c r="AO88" s="152">
        <v>1137.43</v>
      </c>
      <c r="AP88" s="160">
        <v>1137.43</v>
      </c>
      <c r="AU88" s="152"/>
      <c r="AV88" s="152"/>
      <c r="AW88" s="152"/>
      <c r="AY88" s="160"/>
      <c r="CG88" s="48"/>
      <c r="CH88" s="48"/>
    </row>
    <row r="89" spans="1:86" x14ac:dyDescent="0.25">
      <c r="A89" s="45">
        <v>85</v>
      </c>
      <c r="B89" s="45"/>
      <c r="C89" s="45"/>
      <c r="D89" s="45"/>
      <c r="E89" s="45"/>
      <c r="F89" s="45"/>
      <c r="G89" s="46"/>
      <c r="H89" s="46"/>
      <c r="I89" s="42"/>
      <c r="J89" s="42"/>
      <c r="X89" s="46"/>
      <c r="Y89" s="46"/>
      <c r="Z89" s="42"/>
      <c r="AA89" s="42"/>
      <c r="AC89" s="159">
        <v>1142.5</v>
      </c>
      <c r="AD89" s="160">
        <v>1142.5</v>
      </c>
      <c r="AF89" s="162">
        <v>1220.52</v>
      </c>
      <c r="AG89" s="160">
        <v>1220.52</v>
      </c>
      <c r="AI89" s="162">
        <v>1298.8399999999999</v>
      </c>
      <c r="AJ89" s="160">
        <v>1298.8399999999999</v>
      </c>
      <c r="AL89" s="159">
        <v>1087.93</v>
      </c>
      <c r="AM89" s="160">
        <v>1087.93</v>
      </c>
      <c r="AO89" s="152">
        <v>1138.56</v>
      </c>
      <c r="AP89" s="160">
        <v>1138.56</v>
      </c>
      <c r="AU89" s="152"/>
      <c r="AV89" s="152"/>
      <c r="AW89" s="152"/>
      <c r="AY89" s="160"/>
      <c r="CG89" s="48"/>
      <c r="CH89" s="48"/>
    </row>
    <row r="90" spans="1:86" x14ac:dyDescent="0.25">
      <c r="A90" s="45">
        <v>86</v>
      </c>
      <c r="B90" s="45"/>
      <c r="C90" s="45"/>
      <c r="D90" s="45"/>
      <c r="E90" s="45"/>
      <c r="F90" s="45"/>
      <c r="G90" s="46"/>
      <c r="H90" s="46"/>
      <c r="I90" s="42"/>
      <c r="J90" s="42"/>
      <c r="X90" s="46"/>
      <c r="Y90" s="46"/>
      <c r="Z90" s="42"/>
      <c r="AA90" s="42"/>
      <c r="AC90" s="159">
        <v>1156.51</v>
      </c>
      <c r="AD90" s="160">
        <v>1156.51</v>
      </c>
      <c r="AF90" s="162">
        <v>1233.24</v>
      </c>
      <c r="AG90" s="160">
        <v>1233.24</v>
      </c>
      <c r="AI90" s="162">
        <v>1304.1199999999999</v>
      </c>
      <c r="AJ90" s="160">
        <v>1304.1199999999999</v>
      </c>
      <c r="AL90" s="159">
        <v>1090.1099999999999</v>
      </c>
      <c r="AM90" s="160">
        <v>1090.1099999999999</v>
      </c>
      <c r="AO90" s="152">
        <v>1139.5899999999999</v>
      </c>
      <c r="AP90" s="160">
        <v>1139.5899999999999</v>
      </c>
      <c r="AU90" s="152"/>
      <c r="AV90" s="152"/>
      <c r="AW90" s="152"/>
      <c r="AY90" s="160"/>
      <c r="CG90" s="48"/>
      <c r="CH90" s="48"/>
    </row>
    <row r="91" spans="1:86" x14ac:dyDescent="0.25">
      <c r="A91" s="45">
        <v>87</v>
      </c>
      <c r="B91" s="45"/>
      <c r="C91" s="45"/>
      <c r="D91" s="45"/>
      <c r="E91" s="45"/>
      <c r="F91" s="45"/>
      <c r="G91" s="46"/>
      <c r="H91" s="46"/>
      <c r="I91" s="42"/>
      <c r="J91" s="42"/>
      <c r="X91" s="46"/>
      <c r="Y91" s="46"/>
      <c r="Z91" s="42"/>
      <c r="AA91" s="42"/>
      <c r="AC91" s="159">
        <v>1171.32</v>
      </c>
      <c r="AD91" s="160">
        <v>1171.32</v>
      </c>
      <c r="AF91" s="162">
        <v>1247.29</v>
      </c>
      <c r="AG91" s="160">
        <v>1247.29</v>
      </c>
      <c r="AI91" s="162">
        <v>1307.6500000000001</v>
      </c>
      <c r="AJ91" s="160">
        <v>1307.6500000000001</v>
      </c>
      <c r="AL91" s="159">
        <v>1092.0999999999999</v>
      </c>
      <c r="AM91" s="160">
        <v>1092.0999999999999</v>
      </c>
      <c r="AO91" s="152">
        <v>1140.56</v>
      </c>
      <c r="AP91" s="160">
        <v>1140.56</v>
      </c>
      <c r="AU91" s="152"/>
      <c r="AV91" s="152"/>
      <c r="AW91" s="152"/>
      <c r="AY91" s="160"/>
      <c r="CG91" s="48"/>
      <c r="CH91" s="48"/>
    </row>
    <row r="92" spans="1:86" x14ac:dyDescent="0.25">
      <c r="A92" s="45">
        <v>88</v>
      </c>
      <c r="B92" s="45"/>
      <c r="C92" s="45"/>
      <c r="D92" s="45"/>
      <c r="E92" s="45"/>
      <c r="F92" s="45"/>
      <c r="G92" s="46"/>
      <c r="H92" s="46"/>
      <c r="I92" s="42"/>
      <c r="J92" s="42"/>
      <c r="X92" s="46"/>
      <c r="Y92" s="46"/>
      <c r="Z92" s="42"/>
      <c r="AA92" s="42"/>
      <c r="AC92" s="159">
        <v>1187.0999999999999</v>
      </c>
      <c r="AD92" s="160">
        <v>1187.0999999999999</v>
      </c>
      <c r="AF92" s="162">
        <v>1263.03</v>
      </c>
      <c r="AG92" s="160">
        <v>1263.03</v>
      </c>
      <c r="AI92" s="162">
        <v>1309.1500000000001</v>
      </c>
      <c r="AJ92" s="160">
        <v>1309.1500000000001</v>
      </c>
      <c r="AL92" s="159">
        <v>1093.9100000000001</v>
      </c>
      <c r="AM92" s="160">
        <v>1093.9100000000001</v>
      </c>
      <c r="AO92" s="152">
        <v>1141.48</v>
      </c>
      <c r="AP92" s="160">
        <v>1141.48</v>
      </c>
      <c r="AU92" s="152"/>
      <c r="AV92" s="152"/>
      <c r="AW92" s="152"/>
      <c r="AY92" s="160"/>
      <c r="CG92" s="48"/>
      <c r="CH92" s="48"/>
    </row>
    <row r="93" spans="1:86" x14ac:dyDescent="0.25">
      <c r="A93" s="45">
        <v>89</v>
      </c>
      <c r="B93" s="45"/>
      <c r="C93" s="45"/>
      <c r="D93" s="45"/>
      <c r="E93" s="45"/>
      <c r="F93" s="45"/>
      <c r="G93" s="46"/>
      <c r="H93" s="46"/>
      <c r="I93" s="42"/>
      <c r="J93" s="42"/>
      <c r="X93" s="46"/>
      <c r="Y93" s="46"/>
      <c r="Z93" s="42"/>
      <c r="AA93" s="42"/>
      <c r="AC93" s="159">
        <v>1203.1099999999999</v>
      </c>
      <c r="AD93" s="160">
        <v>1203.1099999999999</v>
      </c>
      <c r="AF93" s="162">
        <v>1280.01</v>
      </c>
      <c r="AG93" s="160">
        <v>1280.01</v>
      </c>
      <c r="AI93" s="162">
        <v>1309.1500000000001</v>
      </c>
      <c r="AJ93" s="160">
        <v>1309.1500000000001</v>
      </c>
      <c r="AL93" s="159">
        <v>1093.9100000000001</v>
      </c>
      <c r="AM93" s="160">
        <v>1093.9100000000001</v>
      </c>
      <c r="AO93" s="152">
        <v>1141.48</v>
      </c>
      <c r="AP93" s="160">
        <v>1141.48</v>
      </c>
      <c r="AU93" s="152"/>
      <c r="AV93" s="152"/>
      <c r="AW93" s="152"/>
      <c r="AY93" s="160"/>
      <c r="CG93" s="48"/>
      <c r="CH93" s="48"/>
    </row>
    <row r="94" spans="1:86" x14ac:dyDescent="0.25">
      <c r="A94" s="45">
        <v>90</v>
      </c>
      <c r="B94" s="45"/>
      <c r="C94" s="45"/>
      <c r="D94" s="45"/>
      <c r="E94" s="45"/>
      <c r="F94" s="45"/>
      <c r="G94" s="46"/>
      <c r="H94" s="46"/>
      <c r="I94" s="42"/>
      <c r="J94" s="42"/>
      <c r="X94" s="46"/>
      <c r="Y94" s="46"/>
      <c r="Z94" s="42"/>
      <c r="AA94" s="42"/>
      <c r="AC94" s="159">
        <v>1220.5899999999999</v>
      </c>
      <c r="AD94" s="160">
        <v>1220.5899999999999</v>
      </c>
      <c r="AF94" s="162">
        <v>1298.54</v>
      </c>
      <c r="AG94" s="160">
        <v>1298.54</v>
      </c>
      <c r="AI94" s="162">
        <v>1309.1500000000001</v>
      </c>
      <c r="AJ94" s="160">
        <v>1309.1500000000001</v>
      </c>
      <c r="AL94" s="159">
        <v>1093.9100000000001</v>
      </c>
      <c r="AM94" s="160">
        <v>1093.9100000000001</v>
      </c>
      <c r="AO94" s="152">
        <v>1141.48</v>
      </c>
      <c r="AP94" s="160">
        <v>1141.48</v>
      </c>
      <c r="AU94" s="152"/>
      <c r="AV94" s="152"/>
      <c r="AW94" s="152"/>
      <c r="AY94" s="160"/>
      <c r="CG94" s="48"/>
      <c r="CH94" s="48"/>
    </row>
    <row r="95" spans="1:86" x14ac:dyDescent="0.25">
      <c r="A95" s="45">
        <v>91</v>
      </c>
      <c r="B95" s="45"/>
      <c r="C95" s="45"/>
      <c r="D95" s="45"/>
      <c r="E95" s="45"/>
      <c r="F95" s="45"/>
      <c r="G95" s="46"/>
      <c r="H95" s="46"/>
      <c r="I95" s="42"/>
      <c r="J95" s="42"/>
      <c r="X95" s="46"/>
      <c r="Y95" s="46"/>
      <c r="Z95" s="42"/>
      <c r="AA95" s="42"/>
      <c r="AC95" s="159">
        <v>1239.94</v>
      </c>
      <c r="AD95" s="160">
        <v>1239.94</v>
      </c>
      <c r="AF95" s="162">
        <v>1319.05</v>
      </c>
      <c r="AG95" s="160">
        <v>1319.05</v>
      </c>
      <c r="AI95" s="162">
        <v>1309.1500000000001</v>
      </c>
      <c r="AJ95" s="160">
        <v>1309.1500000000001</v>
      </c>
      <c r="AL95" s="159">
        <v>1093.9100000000001</v>
      </c>
      <c r="AM95" s="160">
        <v>1093.9100000000001</v>
      </c>
      <c r="AO95" s="152">
        <v>1141.48</v>
      </c>
      <c r="AP95" s="160">
        <v>1141.48</v>
      </c>
      <c r="AU95" s="152"/>
      <c r="AV95" s="152"/>
      <c r="AW95" s="152"/>
      <c r="AY95" s="160"/>
      <c r="CG95" s="48"/>
      <c r="CH95" s="48"/>
    </row>
    <row r="96" spans="1:86" x14ac:dyDescent="0.25">
      <c r="A96" s="45">
        <v>92</v>
      </c>
      <c r="B96" s="45"/>
      <c r="C96" s="45"/>
      <c r="D96" s="45"/>
      <c r="E96" s="45"/>
      <c r="F96" s="45"/>
      <c r="G96" s="46"/>
      <c r="H96" s="46"/>
      <c r="I96" s="42"/>
      <c r="J96" s="42"/>
      <c r="X96" s="46"/>
      <c r="Y96" s="46"/>
      <c r="Z96" s="42"/>
      <c r="AA96" s="42"/>
      <c r="AC96" s="159">
        <v>1261.8399999999999</v>
      </c>
      <c r="AD96" s="160">
        <v>1261.8399999999999</v>
      </c>
      <c r="AF96" s="162">
        <v>1342.26</v>
      </c>
      <c r="AG96" s="160">
        <v>1342.26</v>
      </c>
      <c r="AI96" s="162">
        <v>1309.1500000000001</v>
      </c>
      <c r="AJ96" s="160">
        <v>1309.1500000000001</v>
      </c>
      <c r="AL96" s="159">
        <v>1093.9100000000001</v>
      </c>
      <c r="AM96" s="160">
        <v>1093.9100000000001</v>
      </c>
      <c r="AO96" s="152">
        <v>1141.48</v>
      </c>
      <c r="AP96" s="160">
        <v>1141.48</v>
      </c>
      <c r="AU96" s="152"/>
      <c r="AV96" s="152"/>
      <c r="AW96" s="152"/>
      <c r="AY96" s="160"/>
      <c r="CG96" s="48"/>
      <c r="CH96" s="48"/>
    </row>
    <row r="97" spans="1:86" x14ac:dyDescent="0.25">
      <c r="A97" s="45">
        <v>93</v>
      </c>
      <c r="B97" s="45"/>
      <c r="C97" s="45"/>
      <c r="D97" s="45"/>
      <c r="E97" s="45"/>
      <c r="F97" s="45"/>
      <c r="G97" s="46"/>
      <c r="H97" s="46"/>
      <c r="I97" s="42"/>
      <c r="J97" s="42"/>
      <c r="X97" s="46"/>
      <c r="Y97" s="46"/>
      <c r="Z97" s="42"/>
      <c r="AA97" s="42"/>
      <c r="AC97" s="159">
        <v>1287.25</v>
      </c>
      <c r="AD97" s="160">
        <v>1287.25</v>
      </c>
      <c r="AF97" s="162">
        <v>1369.2</v>
      </c>
      <c r="AG97" s="160">
        <v>1369.2</v>
      </c>
      <c r="AI97" s="162">
        <v>1309.1500000000001</v>
      </c>
      <c r="AJ97" s="160">
        <v>1309.1500000000001</v>
      </c>
      <c r="AL97" s="159">
        <v>1093.9100000000001</v>
      </c>
      <c r="AM97" s="160">
        <v>1093.9100000000001</v>
      </c>
      <c r="AO97" s="152">
        <v>1141.48</v>
      </c>
      <c r="AP97" s="160">
        <v>1141.48</v>
      </c>
      <c r="AU97" s="152"/>
      <c r="AV97" s="152"/>
      <c r="AW97" s="152"/>
      <c r="AY97" s="160"/>
      <c r="CG97" s="48"/>
      <c r="CH97" s="48"/>
    </row>
    <row r="98" spans="1:86" x14ac:dyDescent="0.25">
      <c r="A98" s="45">
        <v>94</v>
      </c>
      <c r="B98" s="45"/>
      <c r="C98" s="45"/>
      <c r="D98" s="45"/>
      <c r="E98" s="45"/>
      <c r="F98" s="45"/>
      <c r="G98" s="46"/>
      <c r="H98" s="46"/>
      <c r="I98" s="42"/>
      <c r="J98" s="42"/>
      <c r="X98" s="46"/>
      <c r="Y98" s="46"/>
      <c r="Z98" s="42"/>
      <c r="AA98" s="42"/>
      <c r="AC98" s="159">
        <v>1314.58</v>
      </c>
      <c r="AD98" s="160">
        <v>1314.58</v>
      </c>
      <c r="AF98" s="162">
        <v>1398.17</v>
      </c>
      <c r="AG98" s="160">
        <v>1398.17</v>
      </c>
      <c r="AI98" s="162">
        <v>1309.1500000000001</v>
      </c>
      <c r="AJ98" s="160">
        <v>1309.1500000000001</v>
      </c>
      <c r="AL98" s="159">
        <v>1093.9100000000001</v>
      </c>
      <c r="AM98" s="160">
        <v>1093.9100000000001</v>
      </c>
      <c r="AO98" s="152">
        <v>1141.48</v>
      </c>
      <c r="AP98" s="160">
        <v>1141.48</v>
      </c>
      <c r="AU98" s="152"/>
      <c r="AV98" s="152"/>
      <c r="AW98" s="152"/>
      <c r="AY98" s="160"/>
      <c r="CG98" s="48"/>
      <c r="CH98" s="48"/>
    </row>
    <row r="99" spans="1:86" x14ac:dyDescent="0.25">
      <c r="A99" s="45">
        <v>95</v>
      </c>
      <c r="B99" s="45"/>
      <c r="C99" s="45"/>
      <c r="D99" s="45"/>
      <c r="E99" s="45"/>
      <c r="F99" s="45"/>
      <c r="G99" s="46"/>
      <c r="H99" s="46"/>
      <c r="I99" s="42"/>
      <c r="J99" s="42"/>
      <c r="X99" s="46"/>
      <c r="Y99" s="46"/>
      <c r="Z99" s="42"/>
      <c r="AA99" s="42"/>
      <c r="AC99" s="159">
        <v>1344.28</v>
      </c>
      <c r="AD99" s="160">
        <v>1344.28</v>
      </c>
      <c r="AF99" s="162">
        <v>1429.65</v>
      </c>
      <c r="AG99" s="160">
        <v>1429.65</v>
      </c>
      <c r="AI99" s="162">
        <v>1309.1500000000001</v>
      </c>
      <c r="AJ99" s="160">
        <v>1309.1500000000001</v>
      </c>
      <c r="AL99" s="159">
        <v>1093.9100000000001</v>
      </c>
      <c r="AM99" s="160">
        <v>1093.9100000000001</v>
      </c>
      <c r="AO99" s="152">
        <v>1141.48</v>
      </c>
      <c r="AP99" s="160">
        <v>1141.48</v>
      </c>
      <c r="AU99" s="152"/>
      <c r="AV99" s="152"/>
      <c r="AW99" s="152"/>
      <c r="AY99" s="160"/>
      <c r="CG99" s="48"/>
      <c r="CH99" s="48"/>
    </row>
    <row r="100" spans="1:86" x14ac:dyDescent="0.25">
      <c r="A100" s="45">
        <v>96</v>
      </c>
      <c r="B100" s="45"/>
      <c r="C100" s="45"/>
      <c r="D100" s="45"/>
      <c r="E100" s="45"/>
      <c r="F100" s="45"/>
      <c r="G100" s="46"/>
      <c r="H100" s="46"/>
      <c r="I100" s="42"/>
      <c r="J100" s="42"/>
      <c r="X100" s="46"/>
      <c r="Y100" s="46"/>
      <c r="Z100" s="42"/>
      <c r="AA100" s="42"/>
      <c r="AC100" s="159">
        <v>1377.01</v>
      </c>
      <c r="AD100" s="160">
        <v>1377.01</v>
      </c>
      <c r="AF100" s="162">
        <v>1464.36</v>
      </c>
      <c r="AG100" s="160">
        <v>1464.36</v>
      </c>
      <c r="AI100" s="162">
        <v>1309.1500000000001</v>
      </c>
      <c r="AJ100" s="160">
        <v>1309.1500000000001</v>
      </c>
      <c r="AL100" s="159">
        <v>1093.9100000000001</v>
      </c>
      <c r="AM100" s="160">
        <v>1093.9100000000001</v>
      </c>
      <c r="AO100" s="152">
        <v>1141.48</v>
      </c>
      <c r="AP100" s="160">
        <v>1141.48</v>
      </c>
      <c r="AU100" s="152"/>
      <c r="AV100" s="152"/>
      <c r="AW100" s="152"/>
      <c r="AY100" s="160"/>
      <c r="CG100" s="48"/>
      <c r="CH100" s="48"/>
    </row>
    <row r="101" spans="1:86" x14ac:dyDescent="0.25">
      <c r="A101" s="45">
        <v>97</v>
      </c>
      <c r="B101" s="45"/>
      <c r="C101" s="45"/>
      <c r="D101" s="45"/>
      <c r="E101" s="45"/>
      <c r="F101" s="45"/>
      <c r="G101" s="46"/>
      <c r="H101" s="46"/>
      <c r="I101" s="42"/>
      <c r="J101" s="42"/>
      <c r="X101" s="46"/>
      <c r="Y101" s="46"/>
      <c r="Z101" s="42"/>
      <c r="AA101" s="42"/>
      <c r="AC101" s="159">
        <v>1413.92</v>
      </c>
      <c r="AD101" s="160">
        <v>1413.92</v>
      </c>
      <c r="AF101" s="162">
        <v>1503.48</v>
      </c>
      <c r="AG101" s="160">
        <v>1503.48</v>
      </c>
      <c r="AI101" s="162">
        <v>1309.1500000000001</v>
      </c>
      <c r="AJ101" s="160">
        <v>1309.1500000000001</v>
      </c>
      <c r="AL101" s="159">
        <v>1093.9100000000001</v>
      </c>
      <c r="AM101" s="160">
        <v>1093.9100000000001</v>
      </c>
      <c r="AO101" s="152">
        <v>1141.48</v>
      </c>
      <c r="AP101" s="160">
        <v>1141.48</v>
      </c>
      <c r="AU101" s="152"/>
      <c r="AV101" s="152"/>
      <c r="AW101" s="152"/>
      <c r="AY101" s="160"/>
      <c r="CG101" s="48"/>
      <c r="CH101" s="48"/>
    </row>
    <row r="102" spans="1:86" x14ac:dyDescent="0.25">
      <c r="A102" s="45">
        <v>98</v>
      </c>
      <c r="B102" s="45"/>
      <c r="C102" s="45"/>
      <c r="D102" s="45"/>
      <c r="E102" s="45"/>
      <c r="F102" s="45"/>
      <c r="G102" s="46"/>
      <c r="H102" s="46"/>
      <c r="I102" s="42"/>
      <c r="J102" s="42"/>
      <c r="X102" s="46"/>
      <c r="Y102" s="46"/>
      <c r="Z102" s="42"/>
      <c r="AA102" s="42"/>
      <c r="AC102" s="159">
        <v>1457.42</v>
      </c>
      <c r="AD102" s="160">
        <v>1457.42</v>
      </c>
      <c r="AF102" s="162">
        <v>1549.59</v>
      </c>
      <c r="AG102" s="160">
        <v>1549.59</v>
      </c>
      <c r="AI102" s="162">
        <v>1309.1500000000001</v>
      </c>
      <c r="AJ102" s="160">
        <v>1309.1500000000001</v>
      </c>
      <c r="AL102" s="159">
        <v>1093.9100000000001</v>
      </c>
      <c r="AM102" s="160">
        <v>1093.9100000000001</v>
      </c>
      <c r="AO102" s="152">
        <v>1141.48</v>
      </c>
      <c r="AP102" s="160">
        <v>1141.48</v>
      </c>
      <c r="AU102" s="152"/>
      <c r="AV102" s="152"/>
      <c r="AW102" s="152"/>
      <c r="AY102" s="160"/>
      <c r="CG102" s="48"/>
      <c r="CH102" s="48"/>
    </row>
    <row r="103" spans="1:86" x14ac:dyDescent="0.25">
      <c r="A103" s="45">
        <v>99</v>
      </c>
      <c r="B103" s="45"/>
      <c r="C103" s="45"/>
      <c r="D103" s="45"/>
      <c r="E103" s="45"/>
      <c r="F103" s="45"/>
      <c r="G103" s="46"/>
      <c r="H103" s="46"/>
      <c r="I103" s="42"/>
      <c r="J103" s="42"/>
      <c r="X103" s="46"/>
      <c r="Y103" s="46"/>
      <c r="Z103" s="42"/>
      <c r="AA103" s="42"/>
      <c r="AC103" s="159">
        <v>1502.06</v>
      </c>
      <c r="AD103" s="160">
        <v>1502.06</v>
      </c>
      <c r="AF103" s="162">
        <v>1596.91</v>
      </c>
      <c r="AG103" s="160">
        <v>1596.91</v>
      </c>
      <c r="AI103" s="162">
        <v>1309.1500000000001</v>
      </c>
      <c r="AJ103" s="160">
        <v>1309.1500000000001</v>
      </c>
      <c r="AL103" s="159">
        <v>1093.9100000000001</v>
      </c>
      <c r="AM103" s="160">
        <v>1093.9100000000001</v>
      </c>
      <c r="AO103" s="152">
        <v>1141.48</v>
      </c>
      <c r="AP103" s="160">
        <v>1141.48</v>
      </c>
      <c r="AU103" s="152"/>
      <c r="AV103" s="152"/>
      <c r="AW103" s="152"/>
      <c r="CG103" s="48"/>
      <c r="CH103" s="48"/>
    </row>
    <row r="104" spans="1:86" x14ac:dyDescent="0.25">
      <c r="AV104" s="152"/>
      <c r="AW104" s="152"/>
    </row>
    <row r="105" spans="1:86" x14ac:dyDescent="0.25">
      <c r="AV105" s="152"/>
      <c r="AW105" s="152"/>
    </row>
    <row r="106" spans="1:86" x14ac:dyDescent="0.25">
      <c r="AW106" s="152"/>
    </row>
    <row r="107" spans="1:86" x14ac:dyDescent="0.25">
      <c r="AL107" t="s">
        <v>223</v>
      </c>
    </row>
    <row r="108" spans="1:86" x14ac:dyDescent="0.25">
      <c r="AL108" t="s">
        <v>224</v>
      </c>
    </row>
  </sheetData>
  <mergeCells count="10">
    <mergeCell ref="B1:C1"/>
    <mergeCell ref="R1:T1"/>
    <mergeCell ref="AL1:AM1"/>
    <mergeCell ref="AR1:AX1"/>
    <mergeCell ref="BA1:BE1"/>
    <mergeCell ref="BH1:BL1"/>
    <mergeCell ref="G1:H1"/>
    <mergeCell ref="X1:Z1"/>
    <mergeCell ref="AI1:AJ1"/>
    <mergeCell ref="AO1:AP1"/>
  </mergeCell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Ansicht - Vergleich</vt:lpstr>
      <vt:lpstr>Leistungsaussagen</vt:lpstr>
      <vt:lpstr>Beiträge</vt:lpstr>
      <vt:lpstr>Tabelle1</vt:lpstr>
      <vt:lpstr>Tabelle2</vt:lpstr>
      <vt:lpstr>'Ansicht - Vergleich'!Druckbereich</vt:lpstr>
    </vt:vector>
  </TitlesOfParts>
  <Company>Continentale Versicherungsverbund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Pappert, Selina (k-pm3)</dc:creator>
  <cp:lastModifiedBy>Pappert, Selina (k-pm3)</cp:lastModifiedBy>
  <cp:lastPrinted>2021-12-28T07:21:37Z</cp:lastPrinted>
  <dcterms:created xsi:type="dcterms:W3CDTF">2020-02-10T08:37:50Z</dcterms:created>
  <dcterms:modified xsi:type="dcterms:W3CDTF">2021-12-28T07:23:30Z</dcterms:modified>
</cp:coreProperties>
</file>