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Markt\02 Marktvergleiche\01 Individuelle Marktbeobachtung\Zahn\10.2021 Ergänzung CEZE\"/>
    </mc:Choice>
  </mc:AlternateContent>
  <workbookProtection workbookAlgorithmName="SHA-512" workbookHashValue="KgG544Zhg33iXD+X2E/Qp1ag3whs5oMo0ljFTzCt7vmwmcrNWiCSsSyppbXP8RW5kBfVBWOpexxL3cTNPGOVMQ==" workbookSaltValue="TghQjemJ99tvS9FUogEmMw==" workbookSpinCount="100000" lockStructure="1"/>
  <bookViews>
    <workbookView xWindow="690" yWindow="0" windowWidth="3060" windowHeight="13365"/>
  </bookViews>
  <sheets>
    <sheet name="Ansicht - Vergleich" sheetId="2" r:id="rId1"/>
    <sheet name="Leistungsaussagen" sheetId="3" r:id="rId2"/>
    <sheet name="Beiträge" sheetId="4" state="hidden" r:id="rId3"/>
    <sheet name="Beitragstabellen gesamt" sheetId="6" state="hidden" r:id="rId4"/>
    <sheet name="Hilfstabelle" sheetId="5" state="hidden" r:id="rId5"/>
  </sheets>
  <definedNames>
    <definedName name="_xlnm.Print_Area" localSheetId="0">'Ansicht - Vergleich'!$C$1:$E$71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4" i="4" l="1"/>
  <c r="B84" i="4"/>
  <c r="G1" i="5"/>
  <c r="H1" i="5"/>
  <c r="G2" i="5"/>
  <c r="H2" i="5"/>
  <c r="Q79" i="6"/>
  <c r="Q80" i="6"/>
  <c r="Q81" i="6"/>
  <c r="Q82" i="6"/>
  <c r="Q83" i="6"/>
  <c r="Q84" i="6"/>
  <c r="Q85" i="6"/>
  <c r="Q50" i="6"/>
  <c r="Q51" i="6"/>
  <c r="Q52" i="6"/>
  <c r="Q53" i="6"/>
  <c r="Q54" i="6"/>
  <c r="Q55" i="6"/>
  <c r="Q56" i="6"/>
  <c r="Q57" i="6"/>
  <c r="Q58" i="6"/>
  <c r="Q59" i="6"/>
  <c r="Q60" i="6"/>
  <c r="Q61" i="6"/>
  <c r="Q62" i="6"/>
  <c r="Q63" i="6"/>
  <c r="Q64" i="6"/>
  <c r="Q65" i="6"/>
  <c r="Q66" i="6"/>
  <c r="Q67" i="6"/>
  <c r="Q68" i="6"/>
  <c r="Q69" i="6"/>
  <c r="Q70" i="6"/>
  <c r="Q71" i="6"/>
  <c r="Q72" i="6"/>
  <c r="Q73" i="6"/>
  <c r="Q74" i="6"/>
  <c r="Q75" i="6"/>
  <c r="Q76" i="6"/>
  <c r="Q77" i="6"/>
  <c r="Q78" i="6"/>
  <c r="Q28" i="6"/>
  <c r="Q29" i="6"/>
  <c r="Q30" i="6"/>
  <c r="Q31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45" i="6"/>
  <c r="Q46" i="6"/>
  <c r="Q47" i="6"/>
  <c r="Q48" i="6"/>
  <c r="Q49" i="6"/>
  <c r="Q6" i="6"/>
  <c r="Q7" i="6"/>
  <c r="Q8" i="6"/>
  <c r="Q9" i="6"/>
  <c r="Q10" i="6"/>
  <c r="Q11" i="6"/>
  <c r="Q12" i="6"/>
  <c r="Q13" i="6"/>
  <c r="Q14" i="6"/>
  <c r="Q15" i="6"/>
  <c r="Q16" i="6"/>
  <c r="Q17" i="6"/>
  <c r="Q18" i="6"/>
  <c r="Q19" i="6"/>
  <c r="Q20" i="6"/>
  <c r="Q21" i="6"/>
  <c r="Q22" i="6"/>
  <c r="Q23" i="6"/>
  <c r="Q24" i="6"/>
  <c r="Q25" i="6"/>
  <c r="Q26" i="6"/>
  <c r="Q27" i="6"/>
  <c r="Q5" i="6"/>
  <c r="C53" i="2" l="1"/>
  <c r="B88" i="4" l="1"/>
  <c r="A78" i="5" l="1"/>
  <c r="A79" i="5"/>
  <c r="C78" i="5" l="1"/>
  <c r="G78" i="5"/>
  <c r="H78" i="5"/>
  <c r="G79" i="5"/>
  <c r="H79" i="5"/>
  <c r="B78" i="5"/>
  <c r="B79" i="5"/>
  <c r="L79" i="5"/>
  <c r="D79" i="5"/>
  <c r="K79" i="5"/>
  <c r="J79" i="5"/>
  <c r="N79" i="5"/>
  <c r="F79" i="5"/>
  <c r="I79" i="5"/>
  <c r="M79" i="5"/>
  <c r="E79" i="5"/>
  <c r="L78" i="5"/>
  <c r="D78" i="5"/>
  <c r="K78" i="5"/>
  <c r="J78" i="5"/>
  <c r="I78" i="5"/>
  <c r="N78" i="5"/>
  <c r="F78" i="5"/>
  <c r="M78" i="5"/>
  <c r="E78" i="5"/>
  <c r="C79" i="5"/>
  <c r="F93" i="6" l="1"/>
  <c r="F94" i="6"/>
  <c r="F95" i="6"/>
  <c r="F96" i="6"/>
  <c r="F97" i="6"/>
  <c r="F98" i="6"/>
  <c r="F99" i="6"/>
  <c r="F100" i="6"/>
  <c r="F101" i="6"/>
  <c r="F102" i="6"/>
  <c r="F103" i="6"/>
  <c r="F10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6" i="6"/>
  <c r="F7" i="6"/>
  <c r="F8" i="6"/>
  <c r="F9" i="6"/>
  <c r="F5" i="6"/>
  <c r="C41" i="2"/>
  <c r="C42" i="2"/>
  <c r="C43" i="2"/>
  <c r="C44" i="2"/>
  <c r="C36" i="2"/>
  <c r="C33" i="2"/>
  <c r="C30" i="2"/>
  <c r="C29" i="2"/>
  <c r="C25" i="2"/>
  <c r="C26" i="2"/>
  <c r="C52" i="2" l="1"/>
  <c r="C2" i="5" l="1"/>
  <c r="D2" i="5"/>
  <c r="E2" i="5"/>
  <c r="F2" i="5"/>
  <c r="I2" i="5"/>
  <c r="J2" i="5"/>
  <c r="K2" i="5"/>
  <c r="L2" i="5"/>
  <c r="M2" i="5"/>
  <c r="N2" i="5"/>
  <c r="O2" i="5"/>
  <c r="P2" i="5"/>
  <c r="Q2" i="5"/>
  <c r="R2" i="5"/>
  <c r="S2" i="5"/>
  <c r="T2" i="5"/>
  <c r="U2" i="5"/>
  <c r="B2" i="5"/>
  <c r="C1" i="5"/>
  <c r="D1" i="5"/>
  <c r="E1" i="5"/>
  <c r="F1" i="5"/>
  <c r="I1" i="5"/>
  <c r="J1" i="5"/>
  <c r="K1" i="5"/>
  <c r="L1" i="5"/>
  <c r="M1" i="5"/>
  <c r="N1" i="5"/>
  <c r="O1" i="5"/>
  <c r="P1" i="5"/>
  <c r="Q1" i="5"/>
  <c r="R1" i="5"/>
  <c r="S1" i="5"/>
  <c r="T1" i="5"/>
  <c r="U1" i="5"/>
  <c r="B1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4" i="5"/>
  <c r="F7" i="5"/>
  <c r="C74" i="5" l="1"/>
  <c r="G74" i="5"/>
  <c r="H74" i="5"/>
  <c r="J62" i="5"/>
  <c r="G62" i="5"/>
  <c r="H62" i="5"/>
  <c r="D30" i="5"/>
  <c r="G30" i="5"/>
  <c r="H30" i="5"/>
  <c r="L76" i="5"/>
  <c r="G76" i="5"/>
  <c r="H76" i="5"/>
  <c r="N68" i="5"/>
  <c r="G68" i="5"/>
  <c r="H68" i="5"/>
  <c r="T60" i="5"/>
  <c r="G60" i="5"/>
  <c r="H60" i="5"/>
  <c r="F56" i="5"/>
  <c r="G56" i="5"/>
  <c r="H56" i="5"/>
  <c r="E52" i="5"/>
  <c r="G52" i="5"/>
  <c r="H52" i="5"/>
  <c r="J48" i="5"/>
  <c r="G48" i="5"/>
  <c r="H48" i="5"/>
  <c r="K44" i="5"/>
  <c r="G44" i="5"/>
  <c r="H44" i="5"/>
  <c r="E40" i="5"/>
  <c r="G40" i="5"/>
  <c r="H40" i="5"/>
  <c r="I36" i="5"/>
  <c r="G36" i="5"/>
  <c r="H36" i="5"/>
  <c r="J32" i="5"/>
  <c r="G32" i="5"/>
  <c r="H32" i="5"/>
  <c r="E28" i="5"/>
  <c r="G28" i="5"/>
  <c r="H28" i="5"/>
  <c r="F24" i="5"/>
  <c r="G24" i="5"/>
  <c r="H24" i="5"/>
  <c r="I20" i="5"/>
  <c r="G20" i="5"/>
  <c r="H20" i="5"/>
  <c r="E16" i="5"/>
  <c r="G16" i="5"/>
  <c r="H16" i="5"/>
  <c r="J12" i="5"/>
  <c r="G12" i="5"/>
  <c r="H12" i="5"/>
  <c r="T8" i="5"/>
  <c r="G8" i="5"/>
  <c r="H8" i="5"/>
  <c r="I66" i="5"/>
  <c r="G66" i="5"/>
  <c r="H66" i="5"/>
  <c r="I54" i="5"/>
  <c r="G54" i="5"/>
  <c r="H54" i="5"/>
  <c r="L14" i="5"/>
  <c r="G14" i="5"/>
  <c r="H14" i="5"/>
  <c r="D72" i="5"/>
  <c r="G72" i="5"/>
  <c r="H72" i="5"/>
  <c r="E64" i="5"/>
  <c r="G64" i="5"/>
  <c r="H64" i="5"/>
  <c r="K75" i="5"/>
  <c r="G75" i="5"/>
  <c r="H75" i="5"/>
  <c r="J71" i="5"/>
  <c r="G71" i="5"/>
  <c r="H71" i="5"/>
  <c r="L67" i="5"/>
  <c r="G67" i="5"/>
  <c r="H67" i="5"/>
  <c r="B63" i="5"/>
  <c r="G63" i="5"/>
  <c r="H63" i="5"/>
  <c r="N59" i="5"/>
  <c r="G59" i="5"/>
  <c r="H59" i="5"/>
  <c r="B55" i="5"/>
  <c r="G55" i="5"/>
  <c r="H55" i="5"/>
  <c r="D51" i="5"/>
  <c r="G51" i="5"/>
  <c r="H51" i="5"/>
  <c r="D47" i="5"/>
  <c r="G47" i="5"/>
  <c r="H47" i="5"/>
  <c r="I43" i="5"/>
  <c r="G43" i="5"/>
  <c r="H43" i="5"/>
  <c r="J39" i="5"/>
  <c r="G39" i="5"/>
  <c r="H39" i="5"/>
  <c r="D35" i="5"/>
  <c r="G35" i="5"/>
  <c r="H35" i="5"/>
  <c r="U31" i="5"/>
  <c r="G31" i="5"/>
  <c r="H31" i="5"/>
  <c r="N27" i="5"/>
  <c r="G27" i="5"/>
  <c r="H27" i="5"/>
  <c r="D23" i="5"/>
  <c r="G23" i="5"/>
  <c r="H23" i="5"/>
  <c r="O19" i="5"/>
  <c r="G19" i="5"/>
  <c r="H19" i="5"/>
  <c r="D15" i="5"/>
  <c r="G15" i="5"/>
  <c r="H15" i="5"/>
  <c r="D11" i="5"/>
  <c r="G11" i="5"/>
  <c r="H11" i="5"/>
  <c r="I7" i="5"/>
  <c r="G7" i="5"/>
  <c r="H7" i="5"/>
  <c r="F4" i="5"/>
  <c r="G4" i="5"/>
  <c r="H4" i="5"/>
  <c r="C70" i="5"/>
  <c r="G70" i="5"/>
  <c r="H70" i="5"/>
  <c r="N58" i="5"/>
  <c r="G58" i="5"/>
  <c r="H58" i="5"/>
  <c r="L50" i="5"/>
  <c r="G50" i="5"/>
  <c r="H50" i="5"/>
  <c r="C46" i="5"/>
  <c r="G46" i="5"/>
  <c r="H46" i="5"/>
  <c r="F42" i="5"/>
  <c r="G42" i="5"/>
  <c r="H42" i="5"/>
  <c r="B38" i="5"/>
  <c r="G38" i="5"/>
  <c r="H38" i="5"/>
  <c r="F34" i="5"/>
  <c r="G34" i="5"/>
  <c r="H34" i="5"/>
  <c r="F26" i="5"/>
  <c r="G26" i="5"/>
  <c r="H26" i="5"/>
  <c r="B22" i="5"/>
  <c r="G22" i="5"/>
  <c r="H22" i="5"/>
  <c r="J18" i="5"/>
  <c r="G18" i="5"/>
  <c r="H18" i="5"/>
  <c r="B10" i="5"/>
  <c r="G10" i="5"/>
  <c r="H10" i="5"/>
  <c r="F6" i="5"/>
  <c r="G6" i="5"/>
  <c r="H6" i="5"/>
  <c r="G77" i="5"/>
  <c r="H77" i="5"/>
  <c r="B73" i="5"/>
  <c r="G73" i="5"/>
  <c r="H73" i="5"/>
  <c r="P69" i="5"/>
  <c r="G69" i="5"/>
  <c r="H69" i="5"/>
  <c r="F65" i="5"/>
  <c r="G65" i="5"/>
  <c r="H65" i="5"/>
  <c r="Q61" i="5"/>
  <c r="G61" i="5"/>
  <c r="H61" i="5"/>
  <c r="I57" i="5"/>
  <c r="G57" i="5"/>
  <c r="H57" i="5"/>
  <c r="K53" i="5"/>
  <c r="G53" i="5"/>
  <c r="H53" i="5"/>
  <c r="N49" i="5"/>
  <c r="G49" i="5"/>
  <c r="H49" i="5"/>
  <c r="O45" i="5"/>
  <c r="G45" i="5"/>
  <c r="H45" i="5"/>
  <c r="D41" i="5"/>
  <c r="G41" i="5"/>
  <c r="H41" i="5"/>
  <c r="L37" i="5"/>
  <c r="G37" i="5"/>
  <c r="H37" i="5"/>
  <c r="N33" i="5"/>
  <c r="G33" i="5"/>
  <c r="H33" i="5"/>
  <c r="D29" i="5"/>
  <c r="G29" i="5"/>
  <c r="H29" i="5"/>
  <c r="I25" i="5"/>
  <c r="G25" i="5"/>
  <c r="H25" i="5"/>
  <c r="L21" i="5"/>
  <c r="G21" i="5"/>
  <c r="H21" i="5"/>
  <c r="D17" i="5"/>
  <c r="G17" i="5"/>
  <c r="H17" i="5"/>
  <c r="B13" i="5"/>
  <c r="G13" i="5"/>
  <c r="H13" i="5"/>
  <c r="B9" i="5"/>
  <c r="G9" i="5"/>
  <c r="H9" i="5"/>
  <c r="D5" i="5"/>
  <c r="G5" i="5"/>
  <c r="H5" i="5"/>
  <c r="N77" i="5"/>
  <c r="I77" i="5"/>
  <c r="P59" i="5"/>
  <c r="P17" i="5"/>
  <c r="T53" i="5"/>
  <c r="D4" i="5"/>
  <c r="C41" i="5"/>
  <c r="J28" i="5"/>
  <c r="D10" i="5"/>
  <c r="C31" i="5"/>
  <c r="B19" i="5"/>
  <c r="C4" i="5"/>
  <c r="O77" i="5"/>
  <c r="K68" i="5"/>
  <c r="F66" i="5"/>
  <c r="I18" i="5"/>
  <c r="Q65" i="5"/>
  <c r="F18" i="5"/>
  <c r="T61" i="5"/>
  <c r="D56" i="5"/>
  <c r="D42" i="5"/>
  <c r="Q4" i="5"/>
  <c r="O41" i="5"/>
  <c r="J77" i="5"/>
  <c r="U54" i="5"/>
  <c r="I17" i="5"/>
  <c r="T54" i="5"/>
  <c r="U30" i="5"/>
  <c r="J68" i="5"/>
  <c r="O54" i="5"/>
  <c r="T30" i="5"/>
  <c r="S4" i="5"/>
  <c r="N66" i="5"/>
  <c r="F54" i="5"/>
  <c r="J30" i="5"/>
  <c r="K6" i="5"/>
  <c r="R4" i="5"/>
  <c r="K66" i="5"/>
  <c r="D54" i="5"/>
  <c r="L29" i="5"/>
  <c r="J6" i="5"/>
  <c r="J65" i="5"/>
  <c r="U18" i="5"/>
  <c r="P4" i="5"/>
  <c r="U42" i="5"/>
  <c r="O4" i="5"/>
  <c r="K42" i="5"/>
  <c r="E4" i="5"/>
  <c r="C65" i="5"/>
  <c r="J42" i="5"/>
  <c r="R18" i="5"/>
  <c r="N61" i="5"/>
  <c r="L49" i="5"/>
  <c r="B4" i="5"/>
  <c r="N72" i="5"/>
  <c r="J60" i="5"/>
  <c r="J44" i="5"/>
  <c r="I30" i="5"/>
  <c r="E10" i="5"/>
  <c r="M58" i="5"/>
  <c r="R26" i="5"/>
  <c r="J4" i="5"/>
  <c r="D66" i="5"/>
  <c r="R54" i="5"/>
  <c r="T18" i="5"/>
  <c r="N31" i="5"/>
  <c r="K58" i="5"/>
  <c r="B47" i="5"/>
  <c r="J58" i="5"/>
  <c r="L58" i="5"/>
  <c r="M46" i="5"/>
  <c r="T71" i="5"/>
  <c r="E34" i="5"/>
  <c r="Q34" i="5"/>
  <c r="L46" i="5"/>
  <c r="B71" i="5"/>
  <c r="J46" i="5"/>
  <c r="D34" i="5"/>
  <c r="L23" i="5"/>
  <c r="D58" i="5"/>
  <c r="T70" i="5"/>
  <c r="I46" i="5"/>
  <c r="C34" i="5"/>
  <c r="T22" i="5"/>
  <c r="J70" i="5"/>
  <c r="L45" i="5"/>
  <c r="B34" i="5"/>
  <c r="S22" i="5"/>
  <c r="M11" i="5"/>
  <c r="R22" i="5"/>
  <c r="T10" i="5"/>
  <c r="Q22" i="5"/>
  <c r="I70" i="5"/>
  <c r="F70" i="5"/>
  <c r="L10" i="5"/>
  <c r="B70" i="5"/>
  <c r="L22" i="5"/>
  <c r="F10" i="5"/>
  <c r="I28" i="5"/>
  <c r="Q26" i="5"/>
  <c r="I39" i="5"/>
  <c r="T76" i="5"/>
  <c r="O52" i="5"/>
  <c r="N45" i="5"/>
  <c r="E39" i="5"/>
  <c r="F39" i="5"/>
  <c r="U37" i="5"/>
  <c r="R74" i="5"/>
  <c r="M63" i="5"/>
  <c r="F51" i="5"/>
  <c r="T37" i="5"/>
  <c r="N15" i="5"/>
  <c r="O40" i="5"/>
  <c r="T64" i="5"/>
  <c r="P74" i="5"/>
  <c r="D50" i="5"/>
  <c r="L15" i="5"/>
  <c r="M73" i="5"/>
  <c r="P67" i="5"/>
  <c r="E62" i="5"/>
  <c r="T55" i="5"/>
  <c r="C50" i="5"/>
  <c r="I35" i="5"/>
  <c r="F14" i="5"/>
  <c r="K26" i="5"/>
  <c r="U76" i="5"/>
  <c r="C75" i="5"/>
  <c r="N51" i="5"/>
  <c r="L63" i="5"/>
  <c r="R36" i="5"/>
  <c r="U72" i="5"/>
  <c r="I67" i="5"/>
  <c r="D62" i="5"/>
  <c r="U49" i="5"/>
  <c r="R28" i="5"/>
  <c r="U19" i="5"/>
  <c r="T12" i="5"/>
  <c r="D63" i="5"/>
  <c r="U38" i="5"/>
  <c r="K15" i="5"/>
  <c r="C14" i="5"/>
  <c r="D76" i="5"/>
  <c r="N74" i="5"/>
  <c r="O69" i="5"/>
  <c r="C63" i="5"/>
  <c r="L61" i="5"/>
  <c r="I58" i="5"/>
  <c r="B51" i="5"/>
  <c r="B49" i="5"/>
  <c r="F46" i="5"/>
  <c r="S38" i="5"/>
  <c r="S34" i="5"/>
  <c r="L33" i="5"/>
  <c r="Q27" i="5"/>
  <c r="I26" i="5"/>
  <c r="N22" i="5"/>
  <c r="I15" i="5"/>
  <c r="C10" i="5"/>
  <c r="U75" i="5"/>
  <c r="M74" i="5"/>
  <c r="U70" i="5"/>
  <c r="N69" i="5"/>
  <c r="U62" i="5"/>
  <c r="I61" i="5"/>
  <c r="E58" i="5"/>
  <c r="U50" i="5"/>
  <c r="T48" i="5"/>
  <c r="B46" i="5"/>
  <c r="R38" i="5"/>
  <c r="R34" i="5"/>
  <c r="F32" i="5"/>
  <c r="P27" i="5"/>
  <c r="E26" i="5"/>
  <c r="M22" i="5"/>
  <c r="C15" i="5"/>
  <c r="O8" i="5"/>
  <c r="J63" i="5"/>
  <c r="E51" i="5"/>
  <c r="O27" i="5"/>
  <c r="D14" i="5"/>
  <c r="B15" i="5"/>
  <c r="J74" i="5"/>
  <c r="J76" i="5"/>
  <c r="P75" i="5"/>
  <c r="P62" i="5"/>
  <c r="R50" i="5"/>
  <c r="M38" i="5"/>
  <c r="F74" i="5"/>
  <c r="N64" i="5"/>
  <c r="I52" i="5"/>
  <c r="Q50" i="5"/>
  <c r="U46" i="5"/>
  <c r="L38" i="5"/>
  <c r="B26" i="5"/>
  <c r="U14" i="5"/>
  <c r="S10" i="5"/>
  <c r="E74" i="5"/>
  <c r="O70" i="5"/>
  <c r="D64" i="5"/>
  <c r="U58" i="5"/>
  <c r="U51" i="5"/>
  <c r="J38" i="5"/>
  <c r="F27" i="5"/>
  <c r="U25" i="5"/>
  <c r="E22" i="5"/>
  <c r="O14" i="5"/>
  <c r="R10" i="5"/>
  <c r="L75" i="5"/>
  <c r="L62" i="5"/>
  <c r="J50" i="5"/>
  <c r="I44" i="5"/>
  <c r="R39" i="5"/>
  <c r="M34" i="5"/>
  <c r="T25" i="5"/>
  <c r="D22" i="5"/>
  <c r="R16" i="5"/>
  <c r="N14" i="5"/>
  <c r="Q10" i="5"/>
  <c r="F75" i="5"/>
  <c r="O73" i="5"/>
  <c r="M70" i="5"/>
  <c r="C67" i="5"/>
  <c r="S63" i="5"/>
  <c r="K62" i="5"/>
  <c r="R58" i="5"/>
  <c r="I55" i="5"/>
  <c r="P51" i="5"/>
  <c r="I50" i="5"/>
  <c r="O46" i="5"/>
  <c r="F43" i="5"/>
  <c r="P39" i="5"/>
  <c r="E38" i="5"/>
  <c r="L34" i="5"/>
  <c r="C27" i="5"/>
  <c r="D24" i="5"/>
  <c r="C22" i="5"/>
  <c r="U15" i="5"/>
  <c r="M14" i="5"/>
  <c r="N10" i="5"/>
  <c r="D26" i="5"/>
  <c r="N75" i="5"/>
  <c r="P70" i="5"/>
  <c r="O62" i="5"/>
  <c r="C58" i="5"/>
  <c r="J40" i="5"/>
  <c r="P34" i="5"/>
  <c r="J27" i="5"/>
  <c r="F22" i="5"/>
  <c r="M75" i="5"/>
  <c r="M62" i="5"/>
  <c r="O50" i="5"/>
  <c r="T46" i="5"/>
  <c r="S39" i="5"/>
  <c r="O34" i="5"/>
  <c r="U73" i="5"/>
  <c r="N70" i="5"/>
  <c r="U63" i="5"/>
  <c r="S58" i="5"/>
  <c r="T51" i="5"/>
  <c r="P46" i="5"/>
  <c r="I38" i="5"/>
  <c r="E27" i="5"/>
  <c r="E75" i="5"/>
  <c r="N73" i="5"/>
  <c r="L70" i="5"/>
  <c r="N63" i="5"/>
  <c r="F62" i="5"/>
  <c r="Q58" i="5"/>
  <c r="O51" i="5"/>
  <c r="F50" i="5"/>
  <c r="N46" i="5"/>
  <c r="C43" i="5"/>
  <c r="K39" i="5"/>
  <c r="C38" i="5"/>
  <c r="K34" i="5"/>
  <c r="S26" i="5"/>
  <c r="D20" i="5"/>
  <c r="T15" i="5"/>
  <c r="K14" i="5"/>
  <c r="M10" i="5"/>
  <c r="S15" i="5"/>
  <c r="J14" i="5"/>
  <c r="O74" i="5"/>
  <c r="C51" i="5"/>
  <c r="J26" i="5"/>
  <c r="I71" i="5"/>
  <c r="L47" i="5"/>
  <c r="T59" i="5"/>
  <c r="J75" i="5"/>
  <c r="E71" i="5"/>
  <c r="N76" i="5"/>
  <c r="I75" i="5"/>
  <c r="K74" i="5"/>
  <c r="U71" i="5"/>
  <c r="D71" i="5"/>
  <c r="K70" i="5"/>
  <c r="K64" i="5"/>
  <c r="E63" i="5"/>
  <c r="I62" i="5"/>
  <c r="Q59" i="5"/>
  <c r="T58" i="5"/>
  <c r="F58" i="5"/>
  <c r="Q51" i="5"/>
  <c r="T50" i="5"/>
  <c r="E47" i="5"/>
  <c r="K46" i="5"/>
  <c r="T39" i="5"/>
  <c r="B39" i="5"/>
  <c r="D38" i="5"/>
  <c r="L35" i="5"/>
  <c r="N34" i="5"/>
  <c r="S27" i="5"/>
  <c r="U26" i="5"/>
  <c r="C26" i="5"/>
  <c r="M23" i="5"/>
  <c r="O22" i="5"/>
  <c r="I16" i="5"/>
  <c r="E15" i="5"/>
  <c r="I14" i="5"/>
  <c r="O11" i="5"/>
  <c r="O10" i="5"/>
  <c r="U9" i="5"/>
  <c r="E35" i="5"/>
  <c r="I23" i="5"/>
  <c r="L11" i="5"/>
  <c r="O59" i="5"/>
  <c r="M59" i="5"/>
  <c r="E23" i="5"/>
  <c r="T75" i="5"/>
  <c r="B75" i="5"/>
  <c r="D74" i="5"/>
  <c r="P71" i="5"/>
  <c r="S70" i="5"/>
  <c r="E70" i="5"/>
  <c r="R63" i="5"/>
  <c r="T62" i="5"/>
  <c r="B62" i="5"/>
  <c r="L59" i="5"/>
  <c r="P58" i="5"/>
  <c r="B58" i="5"/>
  <c r="M53" i="5"/>
  <c r="L51" i="5"/>
  <c r="N50" i="5"/>
  <c r="T47" i="5"/>
  <c r="S46" i="5"/>
  <c r="E46" i="5"/>
  <c r="O39" i="5"/>
  <c r="Q38" i="5"/>
  <c r="I37" i="5"/>
  <c r="B35" i="5"/>
  <c r="J34" i="5"/>
  <c r="M27" i="5"/>
  <c r="P26" i="5"/>
  <c r="Q25" i="5"/>
  <c r="C23" i="5"/>
  <c r="K22" i="5"/>
  <c r="Q15" i="5"/>
  <c r="T14" i="5"/>
  <c r="Q13" i="5"/>
  <c r="C11" i="5"/>
  <c r="K10" i="5"/>
  <c r="S71" i="5"/>
  <c r="R71" i="5"/>
  <c r="C35" i="5"/>
  <c r="I11" i="5"/>
  <c r="S75" i="5"/>
  <c r="T74" i="5"/>
  <c r="B74" i="5"/>
  <c r="O71" i="5"/>
  <c r="R70" i="5"/>
  <c r="D70" i="5"/>
  <c r="Q63" i="5"/>
  <c r="S62" i="5"/>
  <c r="K59" i="5"/>
  <c r="O58" i="5"/>
  <c r="C57" i="5"/>
  <c r="F53" i="5"/>
  <c r="K51" i="5"/>
  <c r="M50" i="5"/>
  <c r="S47" i="5"/>
  <c r="R46" i="5"/>
  <c r="D46" i="5"/>
  <c r="M39" i="5"/>
  <c r="O38" i="5"/>
  <c r="U34" i="5"/>
  <c r="I34" i="5"/>
  <c r="L27" i="5"/>
  <c r="N26" i="5"/>
  <c r="F25" i="5"/>
  <c r="B23" i="5"/>
  <c r="J22" i="5"/>
  <c r="P15" i="5"/>
  <c r="R14" i="5"/>
  <c r="P13" i="5"/>
  <c r="B11" i="5"/>
  <c r="J10" i="5"/>
  <c r="Q75" i="5"/>
  <c r="S74" i="5"/>
  <c r="M71" i="5"/>
  <c r="Q70" i="5"/>
  <c r="O63" i="5"/>
  <c r="R62" i="5"/>
  <c r="J59" i="5"/>
  <c r="R52" i="5"/>
  <c r="I51" i="5"/>
  <c r="K50" i="5"/>
  <c r="P47" i="5"/>
  <c r="Q46" i="5"/>
  <c r="U41" i="5"/>
  <c r="L39" i="5"/>
  <c r="N38" i="5"/>
  <c r="U35" i="5"/>
  <c r="T34" i="5"/>
  <c r="K27" i="5"/>
  <c r="M26" i="5"/>
  <c r="U22" i="5"/>
  <c r="I22" i="5"/>
  <c r="O15" i="5"/>
  <c r="Q14" i="5"/>
  <c r="O13" i="5"/>
  <c r="U10" i="5"/>
  <c r="I10" i="5"/>
  <c r="L71" i="5"/>
  <c r="F59" i="5"/>
  <c r="O47" i="5"/>
  <c r="T35" i="5"/>
  <c r="U23" i="5"/>
  <c r="K71" i="5"/>
  <c r="E59" i="5"/>
  <c r="N47" i="5"/>
  <c r="Q35" i="5"/>
  <c r="T23" i="5"/>
  <c r="U11" i="5"/>
  <c r="C59" i="5"/>
  <c r="P35" i="5"/>
  <c r="S23" i="5"/>
  <c r="T11" i="5"/>
  <c r="F71" i="5"/>
  <c r="I47" i="5"/>
  <c r="O35" i="5"/>
  <c r="P23" i="5"/>
  <c r="Q11" i="5"/>
  <c r="B59" i="5"/>
  <c r="I63" i="5"/>
  <c r="S59" i="5"/>
  <c r="S51" i="5"/>
  <c r="F47" i="5"/>
  <c r="U39" i="5"/>
  <c r="D39" i="5"/>
  <c r="N35" i="5"/>
  <c r="T27" i="5"/>
  <c r="B27" i="5"/>
  <c r="O23" i="5"/>
  <c r="P22" i="5"/>
  <c r="O16" i="5"/>
  <c r="F15" i="5"/>
  <c r="P11" i="5"/>
  <c r="P10" i="5"/>
  <c r="I60" i="5"/>
  <c r="L53" i="5"/>
  <c r="K12" i="5"/>
  <c r="M77" i="5"/>
  <c r="L77" i="5"/>
  <c r="S65" i="5"/>
  <c r="E65" i="5"/>
  <c r="D60" i="5"/>
  <c r="J53" i="5"/>
  <c r="F48" i="5"/>
  <c r="Q41" i="5"/>
  <c r="T40" i="5"/>
  <c r="U36" i="5"/>
  <c r="E29" i="5"/>
  <c r="D28" i="5"/>
  <c r="K16" i="5"/>
  <c r="I12" i="5"/>
  <c r="K77" i="5"/>
  <c r="O76" i="5"/>
  <c r="R75" i="5"/>
  <c r="D75" i="5"/>
  <c r="L74" i="5"/>
  <c r="Q71" i="5"/>
  <c r="C71" i="5"/>
  <c r="I68" i="5"/>
  <c r="R65" i="5"/>
  <c r="D65" i="5"/>
  <c r="F64" i="5"/>
  <c r="K63" i="5"/>
  <c r="Q62" i="5"/>
  <c r="C62" i="5"/>
  <c r="U59" i="5"/>
  <c r="I59" i="5"/>
  <c r="F57" i="5"/>
  <c r="U53" i="5"/>
  <c r="I53" i="5"/>
  <c r="J52" i="5"/>
  <c r="M51" i="5"/>
  <c r="S50" i="5"/>
  <c r="E50" i="5"/>
  <c r="U47" i="5"/>
  <c r="C47" i="5"/>
  <c r="O43" i="5"/>
  <c r="P41" i="5"/>
  <c r="R40" i="5"/>
  <c r="Q39" i="5"/>
  <c r="C39" i="5"/>
  <c r="K38" i="5"/>
  <c r="T36" i="5"/>
  <c r="M35" i="5"/>
  <c r="U29" i="5"/>
  <c r="C29" i="5"/>
  <c r="U27" i="5"/>
  <c r="I27" i="5"/>
  <c r="O26" i="5"/>
  <c r="Q23" i="5"/>
  <c r="L17" i="5"/>
  <c r="J16" i="5"/>
  <c r="M15" i="5"/>
  <c r="S14" i="5"/>
  <c r="E14" i="5"/>
  <c r="F12" i="5"/>
  <c r="E11" i="5"/>
  <c r="N8" i="5"/>
  <c r="M5" i="5"/>
  <c r="L5" i="5"/>
  <c r="T29" i="5"/>
  <c r="B29" i="5"/>
  <c r="U77" i="5"/>
  <c r="M76" i="5"/>
  <c r="T72" i="5"/>
  <c r="P65" i="5"/>
  <c r="B65" i="5"/>
  <c r="S53" i="5"/>
  <c r="E53" i="5"/>
  <c r="F52" i="5"/>
  <c r="N41" i="5"/>
  <c r="N40" i="5"/>
  <c r="O36" i="5"/>
  <c r="I33" i="5"/>
  <c r="S29" i="5"/>
  <c r="U28" i="5"/>
  <c r="F17" i="5"/>
  <c r="F16" i="5"/>
  <c r="I5" i="5"/>
  <c r="T77" i="5"/>
  <c r="F77" i="5"/>
  <c r="K76" i="5"/>
  <c r="O75" i="5"/>
  <c r="U74" i="5"/>
  <c r="I74" i="5"/>
  <c r="O72" i="5"/>
  <c r="N71" i="5"/>
  <c r="F67" i="5"/>
  <c r="O65" i="5"/>
  <c r="U64" i="5"/>
  <c r="T63" i="5"/>
  <c r="F63" i="5"/>
  <c r="N62" i="5"/>
  <c r="R59" i="5"/>
  <c r="D59" i="5"/>
  <c r="U55" i="5"/>
  <c r="R53" i="5"/>
  <c r="D53" i="5"/>
  <c r="D52" i="5"/>
  <c r="J51" i="5"/>
  <c r="P50" i="5"/>
  <c r="B50" i="5"/>
  <c r="Q47" i="5"/>
  <c r="B43" i="5"/>
  <c r="M41" i="5"/>
  <c r="K40" i="5"/>
  <c r="N39" i="5"/>
  <c r="T38" i="5"/>
  <c r="F38" i="5"/>
  <c r="F36" i="5"/>
  <c r="F35" i="5"/>
  <c r="I32" i="5"/>
  <c r="Q29" i="5"/>
  <c r="T28" i="5"/>
  <c r="R27" i="5"/>
  <c r="D27" i="5"/>
  <c r="L26" i="5"/>
  <c r="N23" i="5"/>
  <c r="E17" i="5"/>
  <c r="D16" i="5"/>
  <c r="J15" i="5"/>
  <c r="P14" i="5"/>
  <c r="B14" i="5"/>
  <c r="S11" i="5"/>
  <c r="F5" i="5"/>
  <c r="D36" i="5"/>
  <c r="Q53" i="5"/>
  <c r="T24" i="5"/>
  <c r="C17" i="5"/>
  <c r="R77" i="5"/>
  <c r="I76" i="5"/>
  <c r="K72" i="5"/>
  <c r="S64" i="5"/>
  <c r="P53" i="5"/>
  <c r="B53" i="5"/>
  <c r="I41" i="5"/>
  <c r="I40" i="5"/>
  <c r="O29" i="5"/>
  <c r="O28" i="5"/>
  <c r="R24" i="5"/>
  <c r="I21" i="5"/>
  <c r="T17" i="5"/>
  <c r="B17" i="5"/>
  <c r="U5" i="5"/>
  <c r="C5" i="5"/>
  <c r="E77" i="5"/>
  <c r="N65" i="5"/>
  <c r="C53" i="5"/>
  <c r="L41" i="5"/>
  <c r="P29" i="5"/>
  <c r="U17" i="5"/>
  <c r="D77" i="5"/>
  <c r="C77" i="5"/>
  <c r="J72" i="5"/>
  <c r="R64" i="5"/>
  <c r="R60" i="5"/>
  <c r="O53" i="5"/>
  <c r="F40" i="5"/>
  <c r="N28" i="5"/>
  <c r="O24" i="5"/>
  <c r="F21" i="5"/>
  <c r="U16" i="5"/>
  <c r="T5" i="5"/>
  <c r="B5" i="5"/>
  <c r="S77" i="5"/>
  <c r="E5" i="5"/>
  <c r="M65" i="5"/>
  <c r="Q77" i="5"/>
  <c r="F76" i="5"/>
  <c r="L65" i="5"/>
  <c r="U52" i="5"/>
  <c r="F41" i="5"/>
  <c r="N29" i="5"/>
  <c r="S17" i="5"/>
  <c r="P77" i="5"/>
  <c r="B77" i="5"/>
  <c r="E76" i="5"/>
  <c r="Q74" i="5"/>
  <c r="I72" i="5"/>
  <c r="K65" i="5"/>
  <c r="O64" i="5"/>
  <c r="P63" i="5"/>
  <c r="O60" i="5"/>
  <c r="N53" i="5"/>
  <c r="T52" i="5"/>
  <c r="R51" i="5"/>
  <c r="U48" i="5"/>
  <c r="M47" i="5"/>
  <c r="E41" i="5"/>
  <c r="D40" i="5"/>
  <c r="P38" i="5"/>
  <c r="S35" i="5"/>
  <c r="B31" i="5"/>
  <c r="M29" i="5"/>
  <c r="K28" i="5"/>
  <c r="T26" i="5"/>
  <c r="N24" i="5"/>
  <c r="F23" i="5"/>
  <c r="F20" i="5"/>
  <c r="Q17" i="5"/>
  <c r="T16" i="5"/>
  <c r="R15" i="5"/>
  <c r="U12" i="5"/>
  <c r="N11" i="5"/>
  <c r="S5" i="5"/>
  <c r="Q5" i="5"/>
  <c r="I65" i="5"/>
  <c r="B41" i="5"/>
  <c r="U65" i="5"/>
  <c r="O17" i="5"/>
  <c r="T65" i="5"/>
  <c r="J64" i="5"/>
  <c r="F60" i="5"/>
  <c r="N52" i="5"/>
  <c r="I48" i="5"/>
  <c r="S41" i="5"/>
  <c r="U40" i="5"/>
  <c r="F29" i="5"/>
  <c r="F28" i="5"/>
  <c r="N17" i="5"/>
  <c r="N16" i="5"/>
  <c r="T9" i="5"/>
  <c r="O5" i="5"/>
  <c r="R48" i="5"/>
  <c r="T41" i="5"/>
  <c r="I29" i="5"/>
  <c r="P5" i="5"/>
  <c r="S76" i="5"/>
  <c r="R76" i="5"/>
  <c r="I64" i="5"/>
  <c r="K52" i="5"/>
  <c r="M17" i="5"/>
  <c r="F11" i="5"/>
  <c r="N5" i="5"/>
  <c r="I45" i="5"/>
  <c r="D32" i="5"/>
  <c r="M7" i="5"/>
  <c r="D7" i="5"/>
  <c r="R7" i="5"/>
  <c r="E7" i="5"/>
  <c r="S7" i="5"/>
  <c r="J7" i="5"/>
  <c r="L7" i="5"/>
  <c r="K7" i="5"/>
  <c r="I69" i="5"/>
  <c r="I73" i="5"/>
  <c r="U66" i="5"/>
  <c r="U57" i="5"/>
  <c r="P55" i="5"/>
  <c r="Q49" i="5"/>
  <c r="O48" i="5"/>
  <c r="C45" i="5"/>
  <c r="T42" i="5"/>
  <c r="P37" i="5"/>
  <c r="N36" i="5"/>
  <c r="B33" i="5"/>
  <c r="R30" i="5"/>
  <c r="K24" i="5"/>
  <c r="U20" i="5"/>
  <c r="O18" i="5"/>
  <c r="I13" i="5"/>
  <c r="O9" i="5"/>
  <c r="F73" i="5"/>
  <c r="F72" i="5"/>
  <c r="C69" i="5"/>
  <c r="T66" i="5"/>
  <c r="R56" i="5"/>
  <c r="K54" i="5"/>
  <c r="P49" i="5"/>
  <c r="N48" i="5"/>
  <c r="B45" i="5"/>
  <c r="R42" i="5"/>
  <c r="O37" i="5"/>
  <c r="Q31" i="5"/>
  <c r="J24" i="5"/>
  <c r="T20" i="5"/>
  <c r="N18" i="5"/>
  <c r="F13" i="5"/>
  <c r="N9" i="5"/>
  <c r="C73" i="5"/>
  <c r="E72" i="5"/>
  <c r="B69" i="5"/>
  <c r="T67" i="5"/>
  <c r="R66" i="5"/>
  <c r="U60" i="5"/>
  <c r="Q57" i="5"/>
  <c r="O56" i="5"/>
  <c r="N55" i="5"/>
  <c r="J54" i="5"/>
  <c r="O49" i="5"/>
  <c r="K48" i="5"/>
  <c r="U44" i="5"/>
  <c r="Q43" i="5"/>
  <c r="O42" i="5"/>
  <c r="N37" i="5"/>
  <c r="J36" i="5"/>
  <c r="U33" i="5"/>
  <c r="T32" i="5"/>
  <c r="P31" i="5"/>
  <c r="N30" i="5"/>
  <c r="L25" i="5"/>
  <c r="I24" i="5"/>
  <c r="T21" i="5"/>
  <c r="R20" i="5"/>
  <c r="K18" i="5"/>
  <c r="C13" i="5"/>
  <c r="I9" i="5"/>
  <c r="U7" i="5"/>
  <c r="O6" i="5"/>
  <c r="L69" i="5"/>
  <c r="M19" i="5"/>
  <c r="D19" i="5"/>
  <c r="R19" i="5"/>
  <c r="E19" i="5"/>
  <c r="S19" i="5"/>
  <c r="J19" i="5"/>
  <c r="K19" i="5"/>
  <c r="F68" i="5"/>
  <c r="F61" i="5"/>
  <c r="Q55" i="5"/>
  <c r="T49" i="5"/>
  <c r="D44" i="5"/>
  <c r="P25" i="5"/>
  <c r="B7" i="5"/>
  <c r="D68" i="5"/>
  <c r="T56" i="5"/>
  <c r="N54" i="5"/>
  <c r="U43" i="5"/>
  <c r="T31" i="5"/>
  <c r="O25" i="5"/>
  <c r="Q19" i="5"/>
  <c r="I8" i="5"/>
  <c r="U6" i="5"/>
  <c r="U67" i="5"/>
  <c r="B61" i="5"/>
  <c r="T57" i="5"/>
  <c r="O55" i="5"/>
  <c r="T43" i="5"/>
  <c r="K36" i="5"/>
  <c r="U32" i="5"/>
  <c r="O30" i="5"/>
  <c r="N25" i="5"/>
  <c r="U21" i="5"/>
  <c r="P19" i="5"/>
  <c r="F8" i="5"/>
  <c r="T6" i="5"/>
  <c r="U68" i="5"/>
  <c r="Q67" i="5"/>
  <c r="O66" i="5"/>
  <c r="U61" i="5"/>
  <c r="P57" i="5"/>
  <c r="N56" i="5"/>
  <c r="L55" i="5"/>
  <c r="U45" i="5"/>
  <c r="T44" i="5"/>
  <c r="P43" i="5"/>
  <c r="N42" i="5"/>
  <c r="T33" i="5"/>
  <c r="R32" i="5"/>
  <c r="O31" i="5"/>
  <c r="K30" i="5"/>
  <c r="Q21" i="5"/>
  <c r="O20" i="5"/>
  <c r="N19" i="5"/>
  <c r="F9" i="5"/>
  <c r="T7" i="5"/>
  <c r="N6" i="5"/>
  <c r="O57" i="5"/>
  <c r="U69" i="5"/>
  <c r="K56" i="5"/>
  <c r="T45" i="5"/>
  <c r="Q33" i="5"/>
  <c r="Q7" i="5"/>
  <c r="M49" i="5"/>
  <c r="D49" i="5"/>
  <c r="R49" i="5"/>
  <c r="E49" i="5"/>
  <c r="S49" i="5"/>
  <c r="J49" i="5"/>
  <c r="K49" i="5"/>
  <c r="M25" i="5"/>
  <c r="D25" i="5"/>
  <c r="R25" i="5"/>
  <c r="E25" i="5"/>
  <c r="S25" i="5"/>
  <c r="J25" i="5"/>
  <c r="K25" i="5"/>
  <c r="I49" i="5"/>
  <c r="N32" i="5"/>
  <c r="O21" i="5"/>
  <c r="I19" i="5"/>
  <c r="P7" i="5"/>
  <c r="L72" i="5"/>
  <c r="M72" i="5"/>
  <c r="B72" i="5"/>
  <c r="P72" i="5"/>
  <c r="C72" i="5"/>
  <c r="Q72" i="5"/>
  <c r="E48" i="5"/>
  <c r="S48" i="5"/>
  <c r="L48" i="5"/>
  <c r="M48" i="5"/>
  <c r="B48" i="5"/>
  <c r="P48" i="5"/>
  <c r="C48" i="5"/>
  <c r="Q48" i="5"/>
  <c r="E24" i="5"/>
  <c r="S24" i="5"/>
  <c r="L24" i="5"/>
  <c r="M24" i="5"/>
  <c r="B24" i="5"/>
  <c r="P24" i="5"/>
  <c r="C24" i="5"/>
  <c r="Q24" i="5"/>
  <c r="T68" i="5"/>
  <c r="P21" i="5"/>
  <c r="L19" i="5"/>
  <c r="D73" i="5"/>
  <c r="R73" i="5"/>
  <c r="E73" i="5"/>
  <c r="S73" i="5"/>
  <c r="J73" i="5"/>
  <c r="K73" i="5"/>
  <c r="M37" i="5"/>
  <c r="D37" i="5"/>
  <c r="R37" i="5"/>
  <c r="E37" i="5"/>
  <c r="S37" i="5"/>
  <c r="J37" i="5"/>
  <c r="K37" i="5"/>
  <c r="T73" i="5"/>
  <c r="T69" i="5"/>
  <c r="O67" i="5"/>
  <c r="N57" i="5"/>
  <c r="F55" i="5"/>
  <c r="O44" i="5"/>
  <c r="R44" i="5"/>
  <c r="O32" i="5"/>
  <c r="N20" i="5"/>
  <c r="C9" i="5"/>
  <c r="M61" i="5"/>
  <c r="D61" i="5"/>
  <c r="R61" i="5"/>
  <c r="E61" i="5"/>
  <c r="S61" i="5"/>
  <c r="J61" i="5"/>
  <c r="K61" i="5"/>
  <c r="M13" i="5"/>
  <c r="D13" i="5"/>
  <c r="R13" i="5"/>
  <c r="E13" i="5"/>
  <c r="S13" i="5"/>
  <c r="J13" i="5"/>
  <c r="L13" i="5"/>
  <c r="K13" i="5"/>
  <c r="R68" i="5"/>
  <c r="J56" i="5"/>
  <c r="Q45" i="5"/>
  <c r="N43" i="5"/>
  <c r="F37" i="5"/>
  <c r="P33" i="5"/>
  <c r="L31" i="5"/>
  <c r="C25" i="5"/>
  <c r="K20" i="5"/>
  <c r="E60" i="5"/>
  <c r="S60" i="5"/>
  <c r="L60" i="5"/>
  <c r="M60" i="5"/>
  <c r="B60" i="5"/>
  <c r="P60" i="5"/>
  <c r="C60" i="5"/>
  <c r="Q60" i="5"/>
  <c r="E36" i="5"/>
  <c r="S36" i="5"/>
  <c r="L36" i="5"/>
  <c r="M36" i="5"/>
  <c r="B36" i="5"/>
  <c r="P36" i="5"/>
  <c r="C36" i="5"/>
  <c r="Q36" i="5"/>
  <c r="E12" i="5"/>
  <c r="S12" i="5"/>
  <c r="L12" i="5"/>
  <c r="M12" i="5"/>
  <c r="B12" i="5"/>
  <c r="P12" i="5"/>
  <c r="C12" i="5"/>
  <c r="Q12" i="5"/>
  <c r="D12" i="5"/>
  <c r="R12" i="5"/>
  <c r="Q73" i="5"/>
  <c r="S72" i="5"/>
  <c r="Q69" i="5"/>
  <c r="O68" i="5"/>
  <c r="N67" i="5"/>
  <c r="J66" i="5"/>
  <c r="P61" i="5"/>
  <c r="N60" i="5"/>
  <c r="L57" i="5"/>
  <c r="I56" i="5"/>
  <c r="C55" i="5"/>
  <c r="F49" i="5"/>
  <c r="D48" i="5"/>
  <c r="P45" i="5"/>
  <c r="N44" i="5"/>
  <c r="L43" i="5"/>
  <c r="I42" i="5"/>
  <c r="C37" i="5"/>
  <c r="O33" i="5"/>
  <c r="K32" i="5"/>
  <c r="I31" i="5"/>
  <c r="F30" i="5"/>
  <c r="B25" i="5"/>
  <c r="N21" i="5"/>
  <c r="J20" i="5"/>
  <c r="F19" i="5"/>
  <c r="U13" i="5"/>
  <c r="O12" i="5"/>
  <c r="U8" i="5"/>
  <c r="O7" i="5"/>
  <c r="I6" i="5"/>
  <c r="P73" i="5"/>
  <c r="R72" i="5"/>
  <c r="O61" i="5"/>
  <c r="K60" i="5"/>
  <c r="C49" i="5"/>
  <c r="B37" i="5"/>
  <c r="F31" i="5"/>
  <c r="U24" i="5"/>
  <c r="C19" i="5"/>
  <c r="T13" i="5"/>
  <c r="N12" i="5"/>
  <c r="N7" i="5"/>
  <c r="M69" i="5"/>
  <c r="D69" i="5"/>
  <c r="R69" i="5"/>
  <c r="E69" i="5"/>
  <c r="S69" i="5"/>
  <c r="J69" i="5"/>
  <c r="K69" i="5"/>
  <c r="M57" i="5"/>
  <c r="D57" i="5"/>
  <c r="R57" i="5"/>
  <c r="E57" i="5"/>
  <c r="S57" i="5"/>
  <c r="J57" i="5"/>
  <c r="K57" i="5"/>
  <c r="M45" i="5"/>
  <c r="D45" i="5"/>
  <c r="R45" i="5"/>
  <c r="E45" i="5"/>
  <c r="S45" i="5"/>
  <c r="J45" i="5"/>
  <c r="K45" i="5"/>
  <c r="M33" i="5"/>
  <c r="D33" i="5"/>
  <c r="R33" i="5"/>
  <c r="E33" i="5"/>
  <c r="S33" i="5"/>
  <c r="J33" i="5"/>
  <c r="K33" i="5"/>
  <c r="M21" i="5"/>
  <c r="D21" i="5"/>
  <c r="R21" i="5"/>
  <c r="E21" i="5"/>
  <c r="S21" i="5"/>
  <c r="J21" i="5"/>
  <c r="K21" i="5"/>
  <c r="M9" i="5"/>
  <c r="D9" i="5"/>
  <c r="R9" i="5"/>
  <c r="E9" i="5"/>
  <c r="S9" i="5"/>
  <c r="J9" i="5"/>
  <c r="K9" i="5"/>
  <c r="L9" i="5"/>
  <c r="E68" i="5"/>
  <c r="S68" i="5"/>
  <c r="L68" i="5"/>
  <c r="M68" i="5"/>
  <c r="B68" i="5"/>
  <c r="P68" i="5"/>
  <c r="C68" i="5"/>
  <c r="Q68" i="5"/>
  <c r="E56" i="5"/>
  <c r="S56" i="5"/>
  <c r="L56" i="5"/>
  <c r="M56" i="5"/>
  <c r="B56" i="5"/>
  <c r="P56" i="5"/>
  <c r="C56" i="5"/>
  <c r="Q56" i="5"/>
  <c r="E44" i="5"/>
  <c r="S44" i="5"/>
  <c r="L44" i="5"/>
  <c r="M44" i="5"/>
  <c r="B44" i="5"/>
  <c r="P44" i="5"/>
  <c r="C44" i="5"/>
  <c r="Q44" i="5"/>
  <c r="E32" i="5"/>
  <c r="S32" i="5"/>
  <c r="L32" i="5"/>
  <c r="M32" i="5"/>
  <c r="B32" i="5"/>
  <c r="P32" i="5"/>
  <c r="C32" i="5"/>
  <c r="Q32" i="5"/>
  <c r="E20" i="5"/>
  <c r="S20" i="5"/>
  <c r="L20" i="5"/>
  <c r="M20" i="5"/>
  <c r="B20" i="5"/>
  <c r="P20" i="5"/>
  <c r="C20" i="5"/>
  <c r="Q20" i="5"/>
  <c r="E8" i="5"/>
  <c r="S8" i="5"/>
  <c r="L8" i="5"/>
  <c r="M8" i="5"/>
  <c r="B8" i="5"/>
  <c r="P8" i="5"/>
  <c r="R8" i="5"/>
  <c r="C8" i="5"/>
  <c r="Q8" i="5"/>
  <c r="D8" i="5"/>
  <c r="F33" i="5"/>
  <c r="B57" i="5"/>
  <c r="F44" i="5"/>
  <c r="C21" i="5"/>
  <c r="Q9" i="5"/>
  <c r="M67" i="5"/>
  <c r="D67" i="5"/>
  <c r="R67" i="5"/>
  <c r="E67" i="5"/>
  <c r="S67" i="5"/>
  <c r="J67" i="5"/>
  <c r="K67" i="5"/>
  <c r="M43" i="5"/>
  <c r="D43" i="5"/>
  <c r="R43" i="5"/>
  <c r="E43" i="5"/>
  <c r="S43" i="5"/>
  <c r="J43" i="5"/>
  <c r="K43" i="5"/>
  <c r="L73" i="5"/>
  <c r="B67" i="5"/>
  <c r="F45" i="5"/>
  <c r="B21" i="5"/>
  <c r="T19" i="5"/>
  <c r="N13" i="5"/>
  <c r="J8" i="5"/>
  <c r="E66" i="5"/>
  <c r="S66" i="5"/>
  <c r="L66" i="5"/>
  <c r="M66" i="5"/>
  <c r="B66" i="5"/>
  <c r="P66" i="5"/>
  <c r="C66" i="5"/>
  <c r="Q66" i="5"/>
  <c r="E54" i="5"/>
  <c r="S54" i="5"/>
  <c r="L54" i="5"/>
  <c r="M54" i="5"/>
  <c r="B54" i="5"/>
  <c r="P54" i="5"/>
  <c r="C54" i="5"/>
  <c r="Q54" i="5"/>
  <c r="E42" i="5"/>
  <c r="S42" i="5"/>
  <c r="L42" i="5"/>
  <c r="M42" i="5"/>
  <c r="B42" i="5"/>
  <c r="P42" i="5"/>
  <c r="C42" i="5"/>
  <c r="Q42" i="5"/>
  <c r="E30" i="5"/>
  <c r="S30" i="5"/>
  <c r="L30" i="5"/>
  <c r="M30" i="5"/>
  <c r="B30" i="5"/>
  <c r="P30" i="5"/>
  <c r="C30" i="5"/>
  <c r="Q30" i="5"/>
  <c r="E18" i="5"/>
  <c r="S18" i="5"/>
  <c r="L18" i="5"/>
  <c r="M18" i="5"/>
  <c r="B18" i="5"/>
  <c r="P18" i="5"/>
  <c r="C18" i="5"/>
  <c r="Q18" i="5"/>
  <c r="D18" i="5"/>
  <c r="E6" i="5"/>
  <c r="S6" i="5"/>
  <c r="L6" i="5"/>
  <c r="M6" i="5"/>
  <c r="B6" i="5"/>
  <c r="P6" i="5"/>
  <c r="D6" i="5"/>
  <c r="R6" i="5"/>
  <c r="C6" i="5"/>
  <c r="Q6" i="5"/>
  <c r="K8" i="5"/>
  <c r="C7" i="5"/>
  <c r="M55" i="5"/>
  <c r="D55" i="5"/>
  <c r="R55" i="5"/>
  <c r="S55" i="5"/>
  <c r="E55" i="5"/>
  <c r="J55" i="5"/>
  <c r="K55" i="5"/>
  <c r="M31" i="5"/>
  <c r="D31" i="5"/>
  <c r="R31" i="5"/>
  <c r="E31" i="5"/>
  <c r="S31" i="5"/>
  <c r="J31" i="5"/>
  <c r="K31" i="5"/>
  <c r="U56" i="5"/>
  <c r="Q37" i="5"/>
  <c r="C33" i="5"/>
  <c r="P9" i="5"/>
  <c r="F69" i="5"/>
  <c r="C61" i="5"/>
  <c r="Q76" i="5"/>
  <c r="C76" i="5"/>
  <c r="Q64" i="5"/>
  <c r="C64" i="5"/>
  <c r="Q52" i="5"/>
  <c r="C52" i="5"/>
  <c r="K47" i="5"/>
  <c r="K41" i="5"/>
  <c r="Q40" i="5"/>
  <c r="C40" i="5"/>
  <c r="K35" i="5"/>
  <c r="K29" i="5"/>
  <c r="Q28" i="5"/>
  <c r="C28" i="5"/>
  <c r="K23" i="5"/>
  <c r="K17" i="5"/>
  <c r="Q16" i="5"/>
  <c r="C16" i="5"/>
  <c r="K11" i="5"/>
  <c r="K5" i="5"/>
  <c r="P76" i="5"/>
  <c r="B76" i="5"/>
  <c r="P64" i="5"/>
  <c r="B64" i="5"/>
  <c r="P52" i="5"/>
  <c r="B52" i="5"/>
  <c r="J47" i="5"/>
  <c r="J41" i="5"/>
  <c r="P40" i="5"/>
  <c r="B40" i="5"/>
  <c r="J35" i="5"/>
  <c r="J29" i="5"/>
  <c r="P28" i="5"/>
  <c r="B28" i="5"/>
  <c r="J23" i="5"/>
  <c r="J17" i="5"/>
  <c r="P16" i="5"/>
  <c r="B16" i="5"/>
  <c r="J11" i="5"/>
  <c r="J5" i="5"/>
  <c r="M64" i="5"/>
  <c r="M52" i="5"/>
  <c r="M40" i="5"/>
  <c r="M28" i="5"/>
  <c r="M16" i="5"/>
  <c r="L64" i="5"/>
  <c r="L52" i="5"/>
  <c r="R47" i="5"/>
  <c r="R41" i="5"/>
  <c r="L40" i="5"/>
  <c r="R35" i="5"/>
  <c r="R29" i="5"/>
  <c r="L28" i="5"/>
  <c r="R23" i="5"/>
  <c r="R17" i="5"/>
  <c r="L16" i="5"/>
  <c r="R11" i="5"/>
  <c r="R5" i="5"/>
  <c r="S52" i="5"/>
  <c r="S40" i="5"/>
  <c r="S28" i="5"/>
  <c r="S16" i="5"/>
  <c r="M4" i="5"/>
  <c r="N4" i="5"/>
  <c r="L4" i="5"/>
  <c r="K4" i="5"/>
  <c r="U4" i="5"/>
  <c r="I4" i="5"/>
  <c r="T4" i="5"/>
  <c r="G84" i="4" l="1"/>
  <c r="F84" i="4"/>
  <c r="I84" i="4"/>
  <c r="N84" i="4"/>
  <c r="K84" i="4"/>
  <c r="L84" i="4"/>
  <c r="D84" i="4"/>
  <c r="M84" i="4"/>
  <c r="J84" i="4"/>
  <c r="E84" i="4"/>
  <c r="C84" i="4"/>
  <c r="C19" i="2"/>
  <c r="E16" i="2" l="1"/>
  <c r="D16" i="2"/>
  <c r="G10" i="2"/>
  <c r="G9" i="2"/>
  <c r="D36" i="2" s="1"/>
  <c r="C40" i="2"/>
  <c r="C39" i="2"/>
  <c r="C24" i="2"/>
  <c r="C20" i="2"/>
  <c r="C21" i="2"/>
  <c r="E36" i="2" l="1"/>
  <c r="E33" i="2"/>
  <c r="D43" i="2"/>
  <c r="D44" i="2"/>
  <c r="D41" i="2"/>
  <c r="D26" i="2"/>
  <c r="D42" i="2"/>
  <c r="D30" i="2"/>
  <c r="D25" i="2"/>
  <c r="E43" i="2"/>
  <c r="E44" i="2"/>
  <c r="E41" i="2"/>
  <c r="E42" i="2"/>
  <c r="E30" i="2"/>
  <c r="E25" i="2"/>
  <c r="E26" i="2"/>
  <c r="D33" i="2"/>
  <c r="E53" i="2"/>
  <c r="E48" i="2"/>
  <c r="E40" i="2"/>
  <c r="D49" i="2"/>
  <c r="D19" i="2"/>
  <c r="D29" i="2"/>
  <c r="E52" i="2"/>
  <c r="E39" i="2"/>
  <c r="E21" i="2"/>
  <c r="D20" i="2"/>
  <c r="D39" i="2"/>
  <c r="E24" i="2"/>
  <c r="E29" i="2"/>
  <c r="E47" i="2"/>
  <c r="E49" i="2"/>
  <c r="E20" i="2"/>
  <c r="D21" i="2"/>
  <c r="E19" i="2"/>
  <c r="D48" i="2"/>
  <c r="D24" i="2"/>
  <c r="D47" i="2"/>
  <c r="D52" i="2"/>
  <c r="D40" i="2"/>
  <c r="D53" i="2" l="1"/>
</calcChain>
</file>

<file path=xl/sharedStrings.xml><?xml version="1.0" encoding="utf-8"?>
<sst xmlns="http://schemas.openxmlformats.org/spreadsheetml/2006/main" count="352" uniqueCount="179">
  <si>
    <t>Eintrittsalter:</t>
  </si>
  <si>
    <t>Gesellschaft</t>
  </si>
  <si>
    <t>Zahnersatz</t>
  </si>
  <si>
    <t>Kieferorthopädie</t>
  </si>
  <si>
    <t>Sonstiges</t>
  </si>
  <si>
    <t>Zahnstaffel</t>
  </si>
  <si>
    <t>Heil- und Kostenplan</t>
  </si>
  <si>
    <t>Tarif nach Art der Leben</t>
  </si>
  <si>
    <t>Continentale</t>
  </si>
  <si>
    <t>ARAG</t>
  </si>
  <si>
    <t>Bis zu den Höchstsätzen</t>
  </si>
  <si>
    <t>ja</t>
  </si>
  <si>
    <t>nein</t>
  </si>
  <si>
    <t>Barmenia</t>
  </si>
  <si>
    <t>Gothaer</t>
  </si>
  <si>
    <t>Gesellschaft - Tarif 1:</t>
  </si>
  <si>
    <t>Gesellschaft - Tarif 2:</t>
  </si>
  <si>
    <t>Gesellschaft - Tarif</t>
  </si>
  <si>
    <t>Regelversorgung</t>
  </si>
  <si>
    <t>Beitragsbeispiele</t>
  </si>
  <si>
    <t>Individueller Beitrag</t>
  </si>
  <si>
    <t>Bitte wählen Sie eine Gesellschaft aus und tragen das Eintrittsalter ein.</t>
  </si>
  <si>
    <t>10 Jahre</t>
  </si>
  <si>
    <t>30 Jahre</t>
  </si>
  <si>
    <t>50 Jahre</t>
  </si>
  <si>
    <t>mit AR</t>
  </si>
  <si>
    <t>Spalten-Nr.</t>
  </si>
  <si>
    <t>Anzahl Jahre</t>
  </si>
  <si>
    <t xml:space="preserve"> </t>
  </si>
  <si>
    <t>100 %    
inkl. GKV-Vorleistung</t>
  </si>
  <si>
    <t>100 %                                                                                                                                                   inkl. GKV-Vorleistung</t>
  </si>
  <si>
    <r>
      <t xml:space="preserve">100 % 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inkl. GKV-Vorleistung</t>
    </r>
  </si>
  <si>
    <t>keine BAP</t>
  </si>
  <si>
    <t>Continentale - CEZE</t>
  </si>
  <si>
    <t>Privatärztliche Versorgung, 
Funktionsdiagnostik, Augmentation</t>
  </si>
  <si>
    <t>Zahnbehandlung / Zahnerhalt</t>
  </si>
  <si>
    <t>Wurzel- und 
Parodontosebehandlungen</t>
  </si>
  <si>
    <t>Füllungen</t>
  </si>
  <si>
    <t>Aufbissbehelfe und Schienen</t>
  </si>
  <si>
    <t>Zahnprophylaxxe / Bleaching</t>
  </si>
  <si>
    <t>Gebührenordnung für Ärzte / Zahnärzte (GOÄ / GOZ)</t>
  </si>
  <si>
    <t>Wartezeiten</t>
  </si>
  <si>
    <t>ARAG - Dent100</t>
  </si>
  <si>
    <t xml:space="preserve">100 %                                                                                                                                                     inkl. GKV-Vorleistung </t>
  </si>
  <si>
    <t xml:space="preserve">90 - 100 % 
(je nach Bonusheft)                                                                                                                                        </t>
  </si>
  <si>
    <t>70 % 
der erstattungsfähigen Kosten</t>
  </si>
  <si>
    <t>100 %*</t>
  </si>
  <si>
    <t>100 %* als ZB</t>
  </si>
  <si>
    <t>100 %*
max. 250 € je KJ</t>
  </si>
  <si>
    <t>100 %* zweimal pro KJ, 
bis je max. 100 € (ab Alter 18)</t>
  </si>
  <si>
    <t>im Rahmen PZR</t>
  </si>
  <si>
    <t>100 % 
max. 300 € alle 2 KJ</t>
  </si>
  <si>
    <t>optional für Kinder über den Tarif CEJ</t>
  </si>
  <si>
    <t>90 %, wenn kein Leistungsanspruch gegenüber der GKV besteht; zusätzlich nur für Kinder: 90 % bis max. 2.000 € über die gesamte Vertragslaufzeit für Mehrleistungen</t>
  </si>
  <si>
    <t>Schmerzlinderung</t>
  </si>
  <si>
    <t>100 %
max. 250 € je KJ</t>
  </si>
  <si>
    <t>100 %
max. 350 € je KJ</t>
  </si>
  <si>
    <t>ZE:                                                                                                                                                             1.500 € im 1. KJ
3.000 € im 1. - 2. KJ
4.500 € im 1. - 3. KJ
6.000 € im 1. - 4. KJ
                                                                                                                                                     Zahnstaffel entfällt bei Unfällen</t>
  </si>
  <si>
    <t>ZE, ZB, KFO:                                                                                                                                                   1.500 € im 1. KJ
3.000 € im 1. - 2. KJ
4.500 € im 1. - 3. KJ
6.000 € im 1. - 4. KJ
7.500 € im 1. - 5. KJ
                                                                                                                                                 Zahnstaffel entfällt bei Unfällen</t>
  </si>
  <si>
    <t>Begrenzungen entfallen ab dem 3. KJ, sofern eine unmittelbare Vorversicherung von mind. 3 Jahren mit mind. 80 % für Zahnersatz bestand</t>
  </si>
  <si>
    <t>Vorlage empfehlenswert, aber nicht zwingend</t>
  </si>
  <si>
    <t>Barmenia - Mehr Zahn100 + Zahnvorsorge Bonus</t>
  </si>
  <si>
    <t>100 %  inkl. GKV-Vorleistung
80 % ohne GKV-Vorleistung</t>
  </si>
  <si>
    <t>100 % 
max. 200 € alle 2 KJ</t>
  </si>
  <si>
    <t>ZE:                                                                                                                                                1.500 € im 1. KJ
3.000 € im 1. - 2. KJ
4.500 € im 1. - 3. KJ
6.000 € im 1. - 4. KJ
                                                                                                                                                 Zahnstaffel entfällt bei Unfällen</t>
  </si>
  <si>
    <t>Begrenzungen entfallen ab dem 3. KJ, sofern eine ZE-Versicherung (Umfang irrelevant) bei einem anderen VR in den letzten 6 Monaten bestand</t>
  </si>
  <si>
    <t>Die Bayerische - ZAHN Prestige Plus</t>
  </si>
  <si>
    <t>DFV - ZahnSchutz Exklusiv 100</t>
  </si>
  <si>
    <t>Gothaer - MediZ Duo 100</t>
  </si>
  <si>
    <t>Hallesche - GIGA.Dent</t>
  </si>
  <si>
    <t>100 %  inkl. GKV-Vorleistung
70 % ohne GKV-Vorleistung</t>
  </si>
  <si>
    <t>90 - 100 %  inkl. GKV-Vorleistung
(je nach Bonusheft)
50 % ohne GKV-Vorleistung</t>
  </si>
  <si>
    <t>80 % 
der erstattungsfähigen Kosten</t>
  </si>
  <si>
    <t>50 % 
der erstattungsfähigen Kosten</t>
  </si>
  <si>
    <t>100 % *</t>
  </si>
  <si>
    <t>Wurzelbehandlung: 100 % *
Parodontosebehandlung: 100 % inkl. GKV-Vorleistung</t>
  </si>
  <si>
    <t>100 %    
inkl. GKV-Vorleistung als ZB</t>
  </si>
  <si>
    <t>100 %  inkl. GKV-Vorleistung als ZE
70 % ohne GKV-Vorleistung</t>
  </si>
  <si>
    <t>100 %  inkl. GKV-Vorleistung als ZE
80 % ohne GKV-Vorleistung</t>
  </si>
  <si>
    <t>90 - 100 %  inkl. GKV-Vorleistung als ZE
50 % ohne GKV-Vorleistung</t>
  </si>
  <si>
    <t>100 %*
max. 200 € je KJ</t>
  </si>
  <si>
    <t>100 % 
max. 200 € alle 3 KJ zusammen mit PZR</t>
  </si>
  <si>
    <t>100 % inkl. GKV-VL</t>
  </si>
  <si>
    <t>100 % inkl. GKV-VL
max. 250 € je KJ</t>
  </si>
  <si>
    <t>ZB: 100% inkl. GKV-VL
ZE: 90-100 % (je nach Bonusheft)
max. 250 € je KJ</t>
  </si>
  <si>
    <t>100 %*, max. 1.500 € einmalig, 
80 % ohne GKV-VL, bis max. 2.000 €</t>
  </si>
  <si>
    <t>100 %, 
ohne GKV-VL max. 2.000 €, 
entfällt bei Unfall</t>
  </si>
  <si>
    <t>ZE, ZB, KFO:                                                                                                                                                1.500 € im 1. KJ
3.000 € im 1. - 2. KJ
4.500 € im 1. - 3. KJ
6.000 € im 1. - 4. KJ
                                                                                                                                                 Zahnstaffel entfällt bei Unfällen, andere Staffel bei fehlenden Zähnen</t>
  </si>
  <si>
    <t>ZE, ZB, KFO:                                                                                                                                                1.250 € im 1. KJ
2.500 € im 1. - 2. KJ
3.750 € im 1. - 3. KJ
5.000 € im 1. - 4. KJ
                                                                                                                                                 Zahnstaffel entfällt bei Unfällen</t>
  </si>
  <si>
    <t>ZE, ZB:                                                                                                                                                1.000 € im 1. KJ
2.000 € im 1. - 2. KJ
3.000 € im 1. - 3. KJ
5.000 € im 1. - 4. KJ
                                                                                                                                                 Zahnstaffel entfällt bei Unfällen</t>
  </si>
  <si>
    <t>Begrenzungen entfallen ab dem 4. KJ, sofern ein identischer Versicherungsschutz oder ein geringerer seit mind. 3 Jahren bei einem anderen VR bestand.</t>
  </si>
  <si>
    <t xml:space="preserve">nein </t>
  </si>
  <si>
    <t>nicht zwingend</t>
  </si>
  <si>
    <t>HanseMerkur - EZL</t>
  </si>
  <si>
    <t>HUK-COBURG - ZZ Pro100</t>
  </si>
  <si>
    <t>Münchener Verein - ZahnGesund 100 (579)</t>
  </si>
  <si>
    <t>SDK - Zahn100 (ZP1)</t>
  </si>
  <si>
    <t>100 %  inkl. GKV-Vorleistung
65 % ohne GKV-Vorleistung</t>
  </si>
  <si>
    <t>100 %  inkl. GKV-Vorleistung
60 % ohne GKV-Vorleistung</t>
  </si>
  <si>
    <t>60 % 
der erstattungsfähigen Kosten</t>
  </si>
  <si>
    <t>65 % 
der erstattungsfähigen Kosten</t>
  </si>
  <si>
    <t>100 %  inkl. GKV-Vorleistung als ZE
65 % ohne GKV-Vorleistung</t>
  </si>
  <si>
    <t>100 %  inkl. GKV-Vorleistung als ZE
60 % ohne GKV-Vorleistung</t>
  </si>
  <si>
    <t>100 % * als KFO</t>
  </si>
  <si>
    <t>100 % max. 130 € je KJ * (bis max. 65 € RB)
Fissurenversiegelung 100 %</t>
  </si>
  <si>
    <t>100 % * max. 200 € je KJ (2 x 100€)</t>
  </si>
  <si>
    <t>100 % * als ZB</t>
  </si>
  <si>
    <t>100 % * max. 200 € je KJ</t>
  </si>
  <si>
    <t>100 %
max. 200 € alle 2 VJ</t>
  </si>
  <si>
    <t>100 %*
bestimmte Voraussetzungen zu beachten</t>
  </si>
  <si>
    <t>100 % inkl. GKV-Vorleistung 
max. 300 € je VJ</t>
  </si>
  <si>
    <t>100 %
max. 200 € je KJ</t>
  </si>
  <si>
    <t>100 % infolge eines Unfalls, max. 3.000 € über die gesamte Vertragslaufzeit</t>
  </si>
  <si>
    <t>100 %, max. 5.000 € (bei Behandlung vor Vollendung des 18. LJ);  max. 2.500 € (ab Alter 19); über die gesamte Vertragslaufzeit</t>
  </si>
  <si>
    <t>100 %, max. 3.000 € über die gesamte Vertragslaufzeit (bis Alter 18, danach nur bei Unfall); Begrenzung entfällt bei Kindern infolge von Unfällen</t>
  </si>
  <si>
    <t>ZE:                                                                                                                                                1.000 € im 1. KJ
2.000 € im 1. - 2. KJ
3.000 € im 1. - 3. KJ
4.000 € im 1. - 4. KJ
                                                                                                                                                 Zahnstaffel entfällt bei Unfällen</t>
  </si>
  <si>
    <t>ZE, ZB, KFO:                                                                                                                                             1.500 € im 1. KJ
3.000 € im 1. - 2. KJ
4.500 € im 1. - 3. KJ
6.000 € im 1. - 4. KJ
                                                                                                                                                 Zahnstaffel entfällt bei Unfällen</t>
  </si>
  <si>
    <t>ZE, ZB, KFO                                                                                                                                              1.000 € im 1. KJ
2.000 € im 1. - 2. KJ
3.000 € im 1. - 3. KJ
4.000 € im 1. - 4. KJ
                                                                                                                                                 Zahnstaffel entfällt bei Unfällen</t>
  </si>
  <si>
    <t>ZE:                                                                                                                                                   1.000 € im 1. KJ
2.000 € im 1. - 2. KJ
3.000 € im 1. - 3. KJ
4.000 € im 1. - 4. KJ
5.000 € im 1. - 5. KJ
                                                                                                                                                 Zahnstaffel entfällt bei Unfällen</t>
  </si>
  <si>
    <t>Anrechnung von Vorversicherungszeiten, sofern eine Vorversicherung bei einem anderen VR mit mind. 90 % Zahnersatz in den letzten 12 Monaten bestand</t>
  </si>
  <si>
    <t>zwingend erforderlich</t>
  </si>
  <si>
    <t>Zahnprophylaxe / Bleaching</t>
  </si>
  <si>
    <t>Stand 10.2021</t>
  </si>
  <si>
    <t>Vergleich Zahnzusatzversicherung CEZE</t>
  </si>
  <si>
    <t>CEZE</t>
  </si>
  <si>
    <t>Dent 100</t>
  </si>
  <si>
    <t>MehrZahn100 + Zahnvorsorge Bonus</t>
  </si>
  <si>
    <t>Die Bayerische</t>
  </si>
  <si>
    <t>ZAHN Prestige Plus</t>
  </si>
  <si>
    <t>DFV</t>
  </si>
  <si>
    <t>ZahnSchutz Exklusiv 100</t>
  </si>
  <si>
    <t>MediZ Duo</t>
  </si>
  <si>
    <t xml:space="preserve">Hallesche </t>
  </si>
  <si>
    <t>GIGA. Dent</t>
  </si>
  <si>
    <t>HanseMerkur</t>
  </si>
  <si>
    <t>EZL</t>
  </si>
  <si>
    <t>HUK-COBURG</t>
  </si>
  <si>
    <t>ZZ Pro100</t>
  </si>
  <si>
    <t>Münchener Verein</t>
  </si>
  <si>
    <t>ZahnGesund 100 (579)</t>
  </si>
  <si>
    <t>SDK</t>
  </si>
  <si>
    <t>Zahn100 (ZP1)</t>
  </si>
  <si>
    <t>Beitrag</t>
  </si>
  <si>
    <t xml:space="preserve">MehrZahn100 </t>
  </si>
  <si>
    <t>Mehr Zahnvorsorge Bonus</t>
  </si>
  <si>
    <t>Gesamt</t>
  </si>
  <si>
    <t>MediZ Duo 100</t>
  </si>
  <si>
    <t>Zahnaufhellende Maßnahmen 
(z. B. Bleaching)</t>
  </si>
  <si>
    <t>Zahnprophylaxe / Professionelle 
Zahnreinigung, Fissurenversiegelung</t>
  </si>
  <si>
    <t>Verkürzte Zahnstaffel bei 
Wechsel von anderen Unternehmen</t>
  </si>
  <si>
    <t xml:space="preserve"> Kieferorthopädie</t>
  </si>
  <si>
    <t>* Bei Anspruch auf GKV-Vorleistung wird diese angerechnet</t>
  </si>
  <si>
    <t>Leistungen ohne GKV-Vorleistung 
(z. B. bei Ärzten ohne Kassenzulassung)</t>
  </si>
  <si>
    <t>100 %*
2 x pro Jahr, max. jeweils 80 €</t>
  </si>
  <si>
    <t>Maßnahmen zur Schmerzausschaltung wie 
Analgo-Sedierung, Vollnarkose, Lachgas-Sedierung, 
Akupunktur und Hypnose</t>
  </si>
  <si>
    <t>100 % für Versicherungsfälle mit Behandlungsbeginn vor Vollendung des 21. LJ bis max. 2.000 € einmalig; max. 150 € im 1. KJ, max. 300 € in den ersten 2 KJ, 
entfällt bei Unfällen</t>
  </si>
  <si>
    <t>100 % max. 2.000 € einmalig (bei Behandlung vor Vollendung des 18. LJ) bis max. Alter 21; 
ab Alter 21 nur bei Unfall; eigene Leistungsstaffel</t>
  </si>
  <si>
    <t>ZB, KFO / ZE                                                                                                                                                   500 € / 1.000 € im 1. KJ
1.000 € / 2.000 € im 1. - 2. KJ
1.500 € / 3.000 € im 1. - 3. KJ
2.000 € / 4.000 € im 1. - 4. KJ
2.500  / 5.000 € im 1. - 5. KJ
                                                                                                                                                 Zahnstaffel entfällt bei Unfällen;
dentZE.100: Bei fehlenden Zähnen geringere Erstattung</t>
  </si>
  <si>
    <t>3 Monate (außer für PZR)</t>
  </si>
  <si>
    <t>DKV</t>
  </si>
  <si>
    <t>ENVIVAS</t>
  </si>
  <si>
    <t>100 %  inkl. GKV-Vorleistung
50 % ohne GKV-Vorleistung</t>
  </si>
  <si>
    <t>100 %  inkl. GKV-Vorleistung als ZB
50 % ohne GKV-Vorleistung</t>
  </si>
  <si>
    <t>100 %*
max. 150 € je KJ</t>
  </si>
  <si>
    <t>100 % inkl. GKV-VL
50 % ohne GKV-VL</t>
  </si>
  <si>
    <t>70 % inkl. GKV-VL
max. 300 € je KJ</t>
  </si>
  <si>
    <t>100 %, max. 1.500 € 
(Behandlungsbeginn vor Vollendung 18. LJ)</t>
  </si>
  <si>
    <t>8 Monate, entfallen bei Unfall</t>
  </si>
  <si>
    <t>8 Monate (außer für PZR), entfallen bei Unfall</t>
  </si>
  <si>
    <t>ZE:                                                                                                                                                600 € im 1. KJ
1.200 € im 1. - 2. KJ
1.800 € im 1. - 3. KJ
                                                                                                                                                 Zahnstaffel entfällt bei Unfällen</t>
  </si>
  <si>
    <t>DKV - KDTP100 + KDBE</t>
  </si>
  <si>
    <t>KDTP100</t>
  </si>
  <si>
    <t>KDBE</t>
  </si>
  <si>
    <t>ZahnFlex.MAX</t>
  </si>
  <si>
    <t>KDTP100 + KDBE</t>
  </si>
  <si>
    <t>Durchschnittsbeitrag  bis 75 Jahre</t>
  </si>
  <si>
    <t>100 % *max. 75 € 2 x je KJ, bei Behandlung durch kooperierendem Arzt 100 €</t>
  </si>
  <si>
    <t>100 %, max. 1.000 € (bei Behandlung vor Vollendlung des 18. LJ), nach Vollendung des 18. LJ 
nur bei Unfall 100 %</t>
  </si>
  <si>
    <t>Envivas - ZahnFlex.MAX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</si>
</sst>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7" formatCode="#,##0.00\ &quot;€&quot;;\-#,##0.00\ &quot;€&quot;"/>
    <numFmt numFmtId="43" formatCode="_-* #,##0.00_-;\-* #,##0.00_-;_-* &quot;-&quot;??_-;_-@_-"/>
    <numFmt numFmtId="164" formatCode="#,##0.00\ &quot;€&quot;"/>
    <numFmt numFmtId="165" formatCode="0\ %"/>
    <numFmt numFmtId="166" formatCode="_-* #,##0.00\ [$€-407]_-;\-* #,##0.00\ [$€-407]_-;_-* &quot;-&quot;??\ [$€-407]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b/>
      <sz val="10"/>
      <name val="Arial Narrow"/>
      <family val="2"/>
    </font>
    <font>
      <sz val="11"/>
      <color rgb="FF1D1D1D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.5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</font>
    <font>
      <sz val="11"/>
      <color indexed="8"/>
      <name val="Calibri"/>
    </font>
    <font>
      <sz val="11"/>
      <color theme="9" tint="0.39997558519241921"/>
      <name val="Calibri"/>
      <family val="2"/>
    </font>
    <font>
      <sz val="11"/>
      <color theme="9" tint="0.3999755851924192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rgb="FF002C5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7181A8"/>
        <bgColor indexed="64"/>
      </patternFill>
    </fill>
    <fill>
      <patternFill patternType="solid">
        <fgColor rgb="FFC4CEE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0" fontId="30" fillId="0" borderId="0"/>
    <xf numFmtId="0" fontId="28" fillId="0" borderId="0"/>
    <xf numFmtId="0" fontId="30" fillId="0" borderId="0"/>
  </cellStyleXfs>
  <cellXfs count="1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center"/>
    </xf>
    <xf numFmtId="0" fontId="9" fillId="0" borderId="0" xfId="0" applyFont="1" applyAlignment="1">
      <alignment vertical="center"/>
    </xf>
    <xf numFmtId="2" fontId="0" fillId="0" borderId="0" xfId="0" applyNumberFormat="1"/>
    <xf numFmtId="2" fontId="9" fillId="0" borderId="0" xfId="0" applyNumberFormat="1" applyFont="1" applyAlignment="1">
      <alignment vertical="center"/>
    </xf>
    <xf numFmtId="2" fontId="0" fillId="0" borderId="0" xfId="1" applyNumberFormat="1" applyFont="1"/>
    <xf numFmtId="0" fontId="8" fillId="4" borderId="1" xfId="0" applyFont="1" applyFill="1" applyBorder="1" applyAlignment="1">
      <alignment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2" fontId="0" fillId="0" borderId="0" xfId="0" applyNumberFormat="1" applyAlignment="1"/>
    <xf numFmtId="2" fontId="0" fillId="0" borderId="0" xfId="0" applyNumberFormat="1" applyFill="1" applyBorder="1"/>
    <xf numFmtId="2" fontId="9" fillId="0" borderId="0" xfId="0" applyNumberFormat="1" applyFont="1" applyAlignmen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5" borderId="0" xfId="0" applyFill="1"/>
    <xf numFmtId="0" fontId="0" fillId="0" borderId="0" xfId="0" applyFill="1"/>
    <xf numFmtId="0" fontId="10" fillId="2" borderId="0" xfId="0" applyFont="1" applyFill="1"/>
    <xf numFmtId="0" fontId="0" fillId="2" borderId="0" xfId="0" applyFill="1"/>
    <xf numFmtId="0" fontId="0" fillId="4" borderId="0" xfId="0" applyFill="1" applyProtection="1"/>
    <xf numFmtId="0" fontId="0" fillId="0" borderId="0" xfId="0" applyProtection="1"/>
    <xf numFmtId="0" fontId="20" fillId="4" borderId="0" xfId="0" applyFont="1" applyFill="1" applyProtection="1"/>
    <xf numFmtId="0" fontId="6" fillId="4" borderId="0" xfId="0" applyFont="1" applyFill="1" applyAlignment="1" applyProtection="1">
      <alignment horizontal="center"/>
    </xf>
    <xf numFmtId="0" fontId="7" fillId="4" borderId="0" xfId="0" applyFont="1" applyFill="1" applyAlignment="1" applyProtection="1">
      <alignment horizontal="center"/>
    </xf>
    <xf numFmtId="0" fontId="7" fillId="4" borderId="0" xfId="0" applyFont="1" applyFill="1" applyAlignment="1" applyProtection="1"/>
    <xf numFmtId="0" fontId="21" fillId="4" borderId="0" xfId="0" applyFont="1" applyFill="1" applyProtection="1"/>
    <xf numFmtId="0" fontId="0" fillId="4" borderId="0" xfId="0" applyFill="1" applyAlignment="1" applyProtection="1">
      <alignment horizontal="center"/>
    </xf>
    <xf numFmtId="0" fontId="16" fillId="4" borderId="0" xfId="0" applyFont="1" applyFill="1" applyAlignment="1" applyProtection="1">
      <alignment horizontal="left" vertical="center"/>
    </xf>
    <xf numFmtId="0" fontId="4" fillId="4" borderId="0" xfId="0" applyFont="1" applyFill="1" applyProtection="1"/>
    <xf numFmtId="0" fontId="3" fillId="4" borderId="0" xfId="0" applyFont="1" applyFill="1" applyAlignment="1" applyProtection="1">
      <alignment horizontal="center" vertical="center"/>
    </xf>
    <xf numFmtId="0" fontId="0" fillId="4" borderId="0" xfId="0" applyFill="1" applyBorder="1" applyAlignment="1" applyProtection="1">
      <alignment horizontal="left" vertical="top"/>
    </xf>
    <xf numFmtId="0" fontId="0" fillId="4" borderId="0" xfId="0" applyFill="1" applyBorder="1" applyAlignment="1" applyProtection="1"/>
    <xf numFmtId="0" fontId="0" fillId="4" borderId="0" xfId="0" applyFill="1" applyAlignment="1" applyProtection="1">
      <alignment wrapText="1"/>
    </xf>
    <xf numFmtId="0" fontId="0" fillId="4" borderId="0" xfId="0" applyFill="1" applyBorder="1" applyProtection="1"/>
    <xf numFmtId="0" fontId="2" fillId="4" borderId="0" xfId="0" applyFont="1" applyFill="1" applyBorder="1" applyAlignment="1" applyProtection="1">
      <alignment horizontal="center" vertical="center" wrapText="1"/>
    </xf>
    <xf numFmtId="0" fontId="0" fillId="4" borderId="0" xfId="0" applyFill="1" applyBorder="1" applyAlignment="1" applyProtection="1">
      <alignment wrapText="1"/>
    </xf>
    <xf numFmtId="0" fontId="2" fillId="4" borderId="0" xfId="0" applyFont="1" applyFill="1" applyBorder="1" applyAlignment="1" applyProtection="1">
      <alignment horizontal="left" vertical="center" wrapText="1"/>
    </xf>
    <xf numFmtId="0" fontId="11" fillId="4" borderId="0" xfId="0" applyFont="1" applyFill="1" applyBorder="1" applyAlignment="1" applyProtection="1">
      <alignment wrapText="1"/>
    </xf>
    <xf numFmtId="0" fontId="5" fillId="4" borderId="0" xfId="0" applyFont="1" applyFill="1" applyBorder="1" applyAlignment="1" applyProtection="1">
      <alignment vertical="center" wrapText="1"/>
    </xf>
    <xf numFmtId="0" fontId="5" fillId="4" borderId="0" xfId="0" applyFont="1" applyFill="1" applyBorder="1" applyAlignment="1" applyProtection="1">
      <alignment horizontal="center" vertical="center" wrapText="1"/>
    </xf>
    <xf numFmtId="164" fontId="0" fillId="4" borderId="0" xfId="0" applyNumberFormat="1" applyFill="1" applyBorder="1" applyAlignment="1" applyProtection="1">
      <alignment horizontal="center" vertical="center" wrapText="1"/>
    </xf>
    <xf numFmtId="0" fontId="0" fillId="3" borderId="0" xfId="0" applyFill="1" applyProtection="1"/>
    <xf numFmtId="0" fontId="5" fillId="4" borderId="0" xfId="0" applyFont="1" applyFill="1" applyAlignment="1" applyProtection="1">
      <alignment horizontal="right"/>
    </xf>
    <xf numFmtId="0" fontId="0" fillId="4" borderId="0" xfId="0" applyFill="1" applyAlignment="1" applyProtection="1">
      <alignment horizontal="left" wrapText="1"/>
    </xf>
    <xf numFmtId="0" fontId="0" fillId="4" borderId="0" xfId="0" quotePrefix="1" applyFill="1" applyProtection="1"/>
    <xf numFmtId="0" fontId="5" fillId="4" borderId="0" xfId="0" applyFont="1" applyFill="1" applyProtection="1"/>
    <xf numFmtId="0" fontId="3" fillId="3" borderId="1" xfId="0" applyFon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4" borderId="0" xfId="0" applyFill="1" applyAlignment="1">
      <alignment vertical="top" wrapText="1"/>
    </xf>
    <xf numFmtId="0" fontId="0" fillId="4" borderId="0" xfId="0" applyFill="1" applyAlignment="1">
      <alignment vertical="top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7" fontId="31" fillId="0" borderId="17" xfId="4" applyNumberFormat="1" applyFont="1" applyFill="1" applyBorder="1" applyAlignment="1">
      <alignment horizontal="right" wrapText="1"/>
    </xf>
    <xf numFmtId="0" fontId="33" fillId="6" borderId="0" xfId="0" applyFont="1" applyFill="1"/>
    <xf numFmtId="0" fontId="29" fillId="7" borderId="16" xfId="5" applyFont="1" applyFill="1" applyBorder="1" applyAlignment="1">
      <alignment horizontal="center"/>
    </xf>
    <xf numFmtId="7" fontId="29" fillId="0" borderId="17" xfId="5" applyNumberFormat="1" applyFont="1" applyFill="1" applyBorder="1" applyAlignment="1">
      <alignment horizontal="right" wrapText="1"/>
    </xf>
    <xf numFmtId="0" fontId="29" fillId="7" borderId="0" xfId="5" applyFont="1" applyFill="1" applyBorder="1" applyAlignment="1">
      <alignment horizontal="center"/>
    </xf>
    <xf numFmtId="7" fontId="29" fillId="0" borderId="0" xfId="5" applyNumberFormat="1" applyFont="1" applyFill="1" applyBorder="1" applyAlignment="1">
      <alignment horizontal="right" wrapText="1"/>
    </xf>
    <xf numFmtId="7" fontId="29" fillId="0" borderId="18" xfId="5" applyNumberFormat="1" applyFont="1" applyFill="1" applyBorder="1" applyAlignment="1">
      <alignment horizontal="right" wrapText="1"/>
    </xf>
    <xf numFmtId="0" fontId="32" fillId="8" borderId="1" xfId="4" applyFont="1" applyFill="1" applyBorder="1" applyAlignment="1">
      <alignment horizontal="center"/>
    </xf>
    <xf numFmtId="0" fontId="33" fillId="4" borderId="1" xfId="0" applyFont="1" applyFill="1" applyBorder="1"/>
    <xf numFmtId="0" fontId="0" fillId="4" borderId="1" xfId="0" applyFill="1" applyBorder="1"/>
    <xf numFmtId="166" fontId="29" fillId="0" borderId="18" xfId="5" applyNumberFormat="1" applyFont="1" applyFill="1" applyBorder="1" applyAlignment="1">
      <alignment horizontal="right" wrapText="1"/>
    </xf>
    <xf numFmtId="166" fontId="0" fillId="0" borderId="0" xfId="0" applyNumberFormat="1"/>
    <xf numFmtId="166" fontId="29" fillId="0" borderId="17" xfId="5" applyNumberFormat="1" applyFont="1" applyFill="1" applyBorder="1" applyAlignment="1">
      <alignment horizontal="right" wrapText="1"/>
    </xf>
    <xf numFmtId="7" fontId="0" fillId="0" borderId="0" xfId="0" applyNumberFormat="1"/>
    <xf numFmtId="165" fontId="5" fillId="0" borderId="0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 vertical="center" wrapText="1"/>
    </xf>
    <xf numFmtId="165" fontId="5" fillId="0" borderId="10" xfId="0" applyNumberFormat="1" applyFont="1" applyBorder="1" applyAlignment="1">
      <alignment horizontal="center" vertical="center" wrapText="1"/>
    </xf>
    <xf numFmtId="165" fontId="5" fillId="0" borderId="14" xfId="0" applyNumberFormat="1" applyFont="1" applyBorder="1" applyAlignment="1">
      <alignment horizontal="center" vertical="center" wrapText="1"/>
    </xf>
    <xf numFmtId="165" fontId="27" fillId="0" borderId="0" xfId="0" applyNumberFormat="1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165" fontId="27" fillId="0" borderId="6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0" fontId="34" fillId="4" borderId="0" xfId="0" applyFont="1" applyFill="1" applyProtection="1"/>
    <xf numFmtId="0" fontId="35" fillId="4" borderId="0" xfId="0" applyFont="1" applyFill="1" applyProtection="1"/>
    <xf numFmtId="0" fontId="14" fillId="9" borderId="2" xfId="0" applyFont="1" applyFill="1" applyBorder="1" applyAlignment="1" applyProtection="1">
      <alignment horizontal="center" vertical="center"/>
    </xf>
    <xf numFmtId="0" fontId="14" fillId="9" borderId="2" xfId="0" applyFont="1" applyFill="1" applyBorder="1" applyAlignment="1" applyProtection="1">
      <alignment horizontal="center" vertical="center" wrapText="1"/>
    </xf>
    <xf numFmtId="0" fontId="14" fillId="9" borderId="5" xfId="0" applyFont="1" applyFill="1" applyBorder="1" applyAlignment="1" applyProtection="1">
      <alignment horizontal="center" vertical="center" wrapText="1"/>
    </xf>
    <xf numFmtId="0" fontId="0" fillId="9" borderId="6" xfId="0" applyFill="1" applyBorder="1" applyAlignment="1" applyProtection="1">
      <alignment wrapText="1"/>
    </xf>
    <xf numFmtId="0" fontId="0" fillId="9" borderId="7" xfId="0" applyFill="1" applyBorder="1" applyAlignment="1" applyProtection="1">
      <alignment wrapText="1"/>
    </xf>
    <xf numFmtId="165" fontId="5" fillId="10" borderId="9" xfId="0" applyNumberFormat="1" applyFont="1" applyFill="1" applyBorder="1" applyAlignment="1" applyProtection="1">
      <alignment horizontal="center" vertical="center" wrapText="1"/>
    </xf>
    <xf numFmtId="165" fontId="5" fillId="10" borderId="4" xfId="0" applyNumberFormat="1" applyFont="1" applyFill="1" applyBorder="1" applyAlignment="1" applyProtection="1">
      <alignment horizontal="center" vertical="center" wrapText="1"/>
    </xf>
    <xf numFmtId="165" fontId="5" fillId="10" borderId="3" xfId="0" applyNumberFormat="1" applyFont="1" applyFill="1" applyBorder="1" applyAlignment="1" applyProtection="1">
      <alignment horizontal="center" vertical="center" wrapText="1"/>
    </xf>
    <xf numFmtId="165" fontId="5" fillId="10" borderId="1" xfId="0" applyNumberFormat="1" applyFont="1" applyFill="1" applyBorder="1" applyAlignment="1" applyProtection="1">
      <alignment horizontal="center" vertical="center" wrapText="1"/>
    </xf>
    <xf numFmtId="164" fontId="22" fillId="10" borderId="8" xfId="0" applyNumberFormat="1" applyFont="1" applyFill="1" applyBorder="1" applyAlignment="1" applyProtection="1">
      <alignment horizontal="center" vertical="center" wrapText="1"/>
    </xf>
    <xf numFmtId="164" fontId="22" fillId="10" borderId="1" xfId="0" applyNumberFormat="1" applyFont="1" applyFill="1" applyBorder="1" applyAlignment="1" applyProtection="1">
      <alignment horizontal="center" vertical="center" wrapText="1"/>
    </xf>
    <xf numFmtId="164" fontId="22" fillId="10" borderId="4" xfId="0" applyNumberFormat="1" applyFont="1" applyFill="1" applyBorder="1" applyAlignment="1" applyProtection="1">
      <alignment horizontal="center" vertical="center" wrapText="1"/>
    </xf>
    <xf numFmtId="0" fontId="14" fillId="11" borderId="5" xfId="0" applyFont="1" applyFill="1" applyBorder="1" applyAlignment="1" applyProtection="1">
      <alignment horizontal="center" vertical="center" wrapText="1"/>
    </xf>
    <xf numFmtId="0" fontId="0" fillId="11" borderId="6" xfId="0" applyFill="1" applyBorder="1" applyAlignment="1" applyProtection="1">
      <alignment wrapText="1"/>
    </xf>
    <xf numFmtId="0" fontId="0" fillId="11" borderId="7" xfId="0" applyFill="1" applyBorder="1" applyAlignment="1" applyProtection="1">
      <alignment wrapText="1"/>
    </xf>
    <xf numFmtId="0" fontId="11" fillId="11" borderId="6" xfId="0" applyFont="1" applyFill="1" applyBorder="1" applyAlignment="1" applyProtection="1">
      <alignment wrapText="1"/>
    </xf>
    <xf numFmtId="0" fontId="11" fillId="11" borderId="7" xfId="0" applyFont="1" applyFill="1" applyBorder="1" applyAlignment="1" applyProtection="1">
      <alignment wrapText="1"/>
    </xf>
    <xf numFmtId="164" fontId="0" fillId="9" borderId="6" xfId="0" applyNumberFormat="1" applyFill="1" applyBorder="1" applyAlignment="1" applyProtection="1">
      <alignment horizontal="center" vertical="center" wrapText="1"/>
    </xf>
    <xf numFmtId="164" fontId="0" fillId="9" borderId="7" xfId="0" applyNumberFormat="1" applyFill="1" applyBorder="1" applyAlignment="1" applyProtection="1">
      <alignment horizontal="center" vertical="center" wrapText="1"/>
    </xf>
    <xf numFmtId="0" fontId="3" fillId="12" borderId="10" xfId="0" applyFont="1" applyFill="1" applyBorder="1" applyAlignment="1" applyProtection="1">
      <alignment horizontal="center" vertical="center" wrapText="1"/>
    </xf>
    <xf numFmtId="0" fontId="3" fillId="12" borderId="5" xfId="0" applyFont="1" applyFill="1" applyBorder="1" applyAlignment="1" applyProtection="1">
      <alignment horizontal="center" vertical="center" wrapText="1"/>
    </xf>
    <xf numFmtId="0" fontId="3" fillId="12" borderId="4" xfId="0" applyFont="1" applyFill="1" applyBorder="1" applyAlignment="1" applyProtection="1">
      <alignment horizontal="center" vertical="center" wrapText="1"/>
    </xf>
    <xf numFmtId="0" fontId="3" fillId="12" borderId="1" xfId="0" applyFont="1" applyFill="1" applyBorder="1" applyAlignment="1" applyProtection="1">
      <alignment horizontal="center" vertical="center" wrapText="1"/>
    </xf>
    <xf numFmtId="0" fontId="3" fillId="12" borderId="3" xfId="0" applyFont="1" applyFill="1" applyBorder="1" applyAlignment="1" applyProtection="1">
      <alignment horizontal="center" vertical="center" wrapText="1"/>
    </xf>
    <xf numFmtId="0" fontId="25" fillId="12" borderId="4" xfId="0" applyFont="1" applyFill="1" applyBorder="1" applyAlignment="1">
      <alignment horizontal="center" vertical="center"/>
    </xf>
    <xf numFmtId="0" fontId="25" fillId="12" borderId="1" xfId="0" applyFont="1" applyFill="1" applyBorder="1" applyAlignment="1">
      <alignment horizontal="center" vertical="center" wrapText="1"/>
    </xf>
    <xf numFmtId="0" fontId="25" fillId="12" borderId="2" xfId="0" applyFont="1" applyFill="1" applyBorder="1" applyAlignment="1">
      <alignment horizontal="center" vertical="center" wrapText="1"/>
    </xf>
    <xf numFmtId="0" fontId="25" fillId="12" borderId="4" xfId="0" applyFont="1" applyFill="1" applyBorder="1" applyAlignment="1">
      <alignment horizontal="center" vertical="center" wrapText="1"/>
    </xf>
    <xf numFmtId="0" fontId="25" fillId="12" borderId="9" xfId="0" applyFont="1" applyFill="1" applyBorder="1" applyAlignment="1">
      <alignment horizontal="center" vertical="center" wrapText="1"/>
    </xf>
    <xf numFmtId="0" fontId="25" fillId="12" borderId="3" xfId="0" applyFont="1" applyFill="1" applyBorder="1" applyAlignment="1">
      <alignment horizontal="center" vertical="center" wrapText="1"/>
    </xf>
    <xf numFmtId="0" fontId="25" fillId="12" borderId="8" xfId="0" applyFont="1" applyFill="1" applyBorder="1" applyAlignment="1">
      <alignment horizontal="center" vertical="center"/>
    </xf>
    <xf numFmtId="0" fontId="25" fillId="12" borderId="1" xfId="0" applyFont="1" applyFill="1" applyBorder="1" applyAlignment="1">
      <alignment horizontal="center" vertical="center"/>
    </xf>
    <xf numFmtId="0" fontId="25" fillId="12" borderId="5" xfId="0" applyFont="1" applyFill="1" applyBorder="1" applyAlignment="1">
      <alignment horizontal="center" vertical="center" wrapText="1"/>
    </xf>
    <xf numFmtId="0" fontId="25" fillId="12" borderId="5" xfId="0" applyFont="1" applyFill="1" applyBorder="1" applyAlignment="1">
      <alignment horizontal="center" vertical="center"/>
    </xf>
    <xf numFmtId="0" fontId="26" fillId="11" borderId="5" xfId="0" applyFont="1" applyFill="1" applyBorder="1" applyAlignment="1">
      <alignment horizontal="center" vertical="center"/>
    </xf>
    <xf numFmtId="0" fontId="23" fillId="11" borderId="6" xfId="0" applyFont="1" applyFill="1" applyBorder="1" applyAlignment="1">
      <alignment vertical="top" wrapText="1"/>
    </xf>
    <xf numFmtId="0" fontId="23" fillId="11" borderId="7" xfId="0" applyFont="1" applyFill="1" applyBorder="1" applyAlignment="1">
      <alignment vertical="top" wrapText="1"/>
    </xf>
    <xf numFmtId="9" fontId="23" fillId="11" borderId="6" xfId="0" applyNumberFormat="1" applyFont="1" applyFill="1" applyBorder="1" applyAlignment="1">
      <alignment horizontal="left" vertical="top" wrapText="1"/>
    </xf>
    <xf numFmtId="0" fontId="21" fillId="11" borderId="6" xfId="0" applyFont="1" applyFill="1" applyBorder="1" applyAlignment="1">
      <alignment vertical="top" wrapText="1"/>
    </xf>
    <xf numFmtId="0" fontId="21" fillId="11" borderId="7" xfId="0" applyFont="1" applyFill="1" applyBorder="1" applyAlignment="1">
      <alignment vertical="top" wrapText="1"/>
    </xf>
    <xf numFmtId="0" fontId="24" fillId="9" borderId="1" xfId="0" applyFont="1" applyFill="1" applyBorder="1" applyAlignment="1">
      <alignment horizontal="center" vertical="center"/>
    </xf>
    <xf numFmtId="0" fontId="24" fillId="9" borderId="1" xfId="0" applyFont="1" applyFill="1" applyBorder="1" applyAlignment="1">
      <alignment horizontal="center" vertical="center" wrapText="1"/>
    </xf>
    <xf numFmtId="0" fontId="21" fillId="11" borderId="5" xfId="0" applyFont="1" applyFill="1" applyBorder="1" applyAlignment="1">
      <alignment vertical="top" wrapText="1"/>
    </xf>
    <xf numFmtId="2" fontId="5" fillId="0" borderId="0" xfId="2" applyNumberFormat="1" applyFont="1" applyBorder="1" applyAlignment="1">
      <alignment horizontal="center" vertical="center" wrapText="1"/>
    </xf>
    <xf numFmtId="0" fontId="23" fillId="11" borderId="5" xfId="0" applyFont="1" applyFill="1" applyBorder="1" applyAlignment="1">
      <alignment vertical="top" wrapText="1"/>
    </xf>
    <xf numFmtId="0" fontId="31" fillId="7" borderId="16" xfId="6" applyFont="1" applyFill="1" applyBorder="1" applyAlignment="1">
      <alignment horizontal="center"/>
    </xf>
    <xf numFmtId="7" fontId="31" fillId="0" borderId="17" xfId="6" applyNumberFormat="1" applyFont="1" applyFill="1" applyBorder="1" applyAlignment="1">
      <alignment horizontal="right" wrapText="1"/>
    </xf>
    <xf numFmtId="166" fontId="29" fillId="0" borderId="0" xfId="5" applyNumberFormat="1" applyFont="1" applyFill="1" applyBorder="1" applyAlignment="1">
      <alignment horizontal="right" wrapText="1"/>
    </xf>
    <xf numFmtId="0" fontId="13" fillId="4" borderId="0" xfId="0" applyFont="1" applyFill="1" applyAlignment="1" applyProtection="1">
      <alignment vertical="center" wrapText="1"/>
    </xf>
    <xf numFmtId="0" fontId="13" fillId="4" borderId="0" xfId="0" applyFont="1" applyFill="1" applyAlignment="1" applyProtection="1">
      <alignment vertical="center"/>
    </xf>
    <xf numFmtId="0" fontId="15" fillId="10" borderId="1" xfId="0" applyFont="1" applyFill="1" applyBorder="1" applyAlignment="1" applyProtection="1">
      <alignment horizontal="left" vertical="top"/>
      <protection locked="0"/>
    </xf>
    <xf numFmtId="0" fontId="18" fillId="4" borderId="0" xfId="0" applyFont="1" applyFill="1" applyAlignment="1" applyProtection="1">
      <alignment horizontal="left"/>
    </xf>
    <xf numFmtId="0" fontId="19" fillId="4" borderId="0" xfId="0" applyFont="1" applyFill="1" applyAlignment="1" applyProtection="1">
      <alignment horizontal="left"/>
    </xf>
    <xf numFmtId="0" fontId="17" fillId="4" borderId="0" xfId="0" applyFont="1" applyFill="1" applyAlignment="1" applyProtection="1">
      <alignment horizontal="left"/>
    </xf>
    <xf numFmtId="0" fontId="15" fillId="10" borderId="1" xfId="0" applyFont="1" applyFill="1" applyBorder="1" applyAlignment="1" applyProtection="1">
      <protection locked="0"/>
    </xf>
  </cellXfs>
  <cellStyles count="7">
    <cellStyle name="Komma" xfId="1" builtinId="3"/>
    <cellStyle name="Prozent" xfId="2" builtinId="5"/>
    <cellStyle name="Standard" xfId="0" builtinId="0"/>
    <cellStyle name="Standard 2" xfId="3"/>
    <cellStyle name="Standard_Beiträge" xfId="4"/>
    <cellStyle name="Standard_Beitragstabellen gesamt" xfId="6"/>
    <cellStyle name="Standard_Tabelle1" xfId="5"/>
  </cellStyles>
  <dxfs count="1">
    <dxf>
      <font>
        <color theme="0"/>
      </font>
      <fill>
        <patternFill>
          <bgColor theme="0"/>
        </patternFill>
      </fill>
      <border>
        <left/>
        <right/>
        <top style="thin">
          <color auto="1"/>
        </top>
        <bottom/>
      </border>
    </dxf>
  </dxfs>
  <tableStyles count="0" defaultTableStyle="TableStyleMedium2" defaultPivotStyle="PivotStyleLight16"/>
  <colors>
    <mruColors>
      <color rgb="FF002C5B"/>
      <color rgb="FF7181A8"/>
      <color rgb="FFC4CEE1"/>
      <color rgb="FF8497B0"/>
      <color rgb="FFC01953"/>
      <color rgb="FF878787"/>
      <color rgb="FFC6C6C6"/>
      <color rgb="FFDE97A2"/>
      <color rgb="FFEDEDED"/>
      <color rgb="FFEBF2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730251</xdr:colOff>
      <xdr:row>57</xdr:row>
      <xdr:rowOff>187293</xdr:rowOff>
    </xdr:from>
    <xdr:to>
      <xdr:col>4</xdr:col>
      <xdr:colOff>1651001</xdr:colOff>
      <xdr:row>77</xdr:row>
      <xdr:rowOff>91259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2251" y="30265126"/>
          <a:ext cx="8519583" cy="3851549"/>
        </a:xfrm>
        <a:prstGeom prst="rect">
          <a:avLst/>
        </a:prstGeom>
      </xdr:spPr>
    </xdr:pic>
    <xdr:clientData/>
  </xdr:twoCellAnchor>
  <xdr:twoCellAnchor editAs="oneCell">
    <xdr:from>
      <xdr:col>4</xdr:col>
      <xdr:colOff>1481666</xdr:colOff>
      <xdr:row>1</xdr:row>
      <xdr:rowOff>148168</xdr:rowOff>
    </xdr:from>
    <xdr:to>
      <xdr:col>4</xdr:col>
      <xdr:colOff>3407833</xdr:colOff>
      <xdr:row>5</xdr:row>
      <xdr:rowOff>231300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2499" y="338668"/>
          <a:ext cx="1926167" cy="1162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H174"/>
  <sheetViews>
    <sheetView tabSelected="1" zoomScale="90" zoomScaleNormal="90" workbookViewId="0">
      <selection activeCell="D12" sqref="D12:E12"/>
    </sheetView>
  </sheetViews>
  <sheetFormatPr baseColWidth="10" defaultRowHeight="15" x14ac:dyDescent="0.25"/>
  <cols>
    <col min="1" max="2" width="11.42578125" style="21"/>
    <col min="3" max="5" width="51.28515625" style="21" customWidth="1"/>
    <col min="6" max="11" width="11.42578125" style="21"/>
    <col min="12" max="12" width="51.28515625" style="21" customWidth="1"/>
    <col min="13" max="16384" width="11.42578125" style="21"/>
  </cols>
  <sheetData>
    <row r="1" spans="1:43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</row>
    <row r="2" spans="1:43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</row>
    <row r="3" spans="1:43" ht="31.5" x14ac:dyDescent="0.5">
      <c r="A3" s="20"/>
      <c r="B3" s="20"/>
      <c r="C3" s="143" t="s">
        <v>123</v>
      </c>
      <c r="D3" s="144"/>
      <c r="E3" s="144"/>
      <c r="F3" s="22"/>
      <c r="G3" s="22"/>
      <c r="H3" s="22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</row>
    <row r="4" spans="1:43" ht="23.25" x14ac:dyDescent="0.35">
      <c r="A4" s="20"/>
      <c r="B4" s="20"/>
      <c r="C4" s="23"/>
      <c r="D4" s="24"/>
      <c r="E4" s="25"/>
      <c r="F4" s="22"/>
      <c r="G4" s="26"/>
      <c r="H4" s="26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</row>
    <row r="5" spans="1:43" x14ac:dyDescent="0.25">
      <c r="A5" s="20"/>
      <c r="B5" s="20"/>
      <c r="C5" s="20"/>
      <c r="D5" s="20"/>
      <c r="E5" s="20"/>
      <c r="F5" s="22"/>
      <c r="G5" s="26"/>
      <c r="H5" s="26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</row>
    <row r="6" spans="1:43" ht="21" x14ac:dyDescent="0.35">
      <c r="A6" s="20"/>
      <c r="B6" s="20"/>
      <c r="C6" s="145" t="s">
        <v>21</v>
      </c>
      <c r="D6" s="145"/>
      <c r="E6" s="145"/>
      <c r="F6" s="22"/>
      <c r="G6" s="26"/>
      <c r="H6" s="26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</row>
    <row r="7" spans="1:43" x14ac:dyDescent="0.25">
      <c r="A7" s="20"/>
      <c r="B7" s="20"/>
      <c r="C7" s="27"/>
      <c r="D7" s="27"/>
      <c r="E7" s="27"/>
      <c r="F7" s="22"/>
      <c r="G7" s="22"/>
      <c r="H7" s="26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x14ac:dyDescent="0.25">
      <c r="A8" s="20"/>
      <c r="B8" s="20"/>
      <c r="C8" s="27"/>
      <c r="D8" s="27"/>
      <c r="E8" s="27"/>
      <c r="F8" s="22"/>
      <c r="G8" s="26"/>
      <c r="H8" s="22"/>
      <c r="I8" s="22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</row>
    <row r="9" spans="1:43" ht="21" x14ac:dyDescent="0.3">
      <c r="A9" s="20"/>
      <c r="B9" s="20"/>
      <c r="C9" s="28" t="s">
        <v>15</v>
      </c>
      <c r="D9" s="146" t="s">
        <v>33</v>
      </c>
      <c r="E9" s="146"/>
      <c r="F9" s="22"/>
      <c r="G9" s="26">
        <f>HLOOKUP(D9,Leistungsaussagen!A1:AB2,2,FALSE)</f>
        <v>2</v>
      </c>
      <c r="H9" s="22"/>
      <c r="I9" s="22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</row>
    <row r="10" spans="1:43" ht="21" x14ac:dyDescent="0.3">
      <c r="A10" s="20"/>
      <c r="B10" s="20"/>
      <c r="C10" s="28" t="s">
        <v>16</v>
      </c>
      <c r="D10" s="146" t="s">
        <v>42</v>
      </c>
      <c r="E10" s="146"/>
      <c r="F10" s="22"/>
      <c r="G10" s="26">
        <f>HLOOKUP(D10,Leistungsaussagen!A1:AB2,2,FALSE)</f>
        <v>3</v>
      </c>
      <c r="H10" s="22"/>
      <c r="I10" s="22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</row>
    <row r="11" spans="1:43" ht="17.25" x14ac:dyDescent="0.3">
      <c r="A11" s="20"/>
      <c r="B11" s="20"/>
      <c r="C11" s="29"/>
      <c r="D11" s="20"/>
      <c r="E11" s="20"/>
      <c r="F11" s="22"/>
      <c r="G11" s="22"/>
      <c r="H11" s="22"/>
      <c r="I11" s="22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</row>
    <row r="12" spans="1:43" ht="21" x14ac:dyDescent="0.25">
      <c r="A12" s="20"/>
      <c r="B12" s="20"/>
      <c r="C12" s="28" t="s">
        <v>0</v>
      </c>
      <c r="D12" s="142">
        <v>35</v>
      </c>
      <c r="E12" s="142"/>
      <c r="F12" s="22"/>
      <c r="G12" s="22"/>
      <c r="H12" s="22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</row>
    <row r="13" spans="1:43" ht="18.75" x14ac:dyDescent="0.25">
      <c r="A13" s="20"/>
      <c r="B13" s="20"/>
      <c r="C13" s="30"/>
      <c r="D13" s="31"/>
      <c r="E13" s="31"/>
      <c r="F13" s="22"/>
      <c r="G13" s="22"/>
      <c r="H13" s="22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</row>
    <row r="14" spans="1:43" ht="18.75" x14ac:dyDescent="0.25">
      <c r="A14" s="20"/>
      <c r="B14" s="20"/>
      <c r="C14" s="30"/>
      <c r="D14" s="31"/>
      <c r="E14" s="31"/>
      <c r="F14" s="22"/>
      <c r="G14" s="22"/>
      <c r="H14" s="22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</row>
    <row r="15" spans="1:43" ht="17.25" x14ac:dyDescent="0.3">
      <c r="A15" s="20"/>
      <c r="B15" s="20"/>
      <c r="C15" s="29"/>
      <c r="D15" s="32"/>
      <c r="E15" s="32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</row>
    <row r="16" spans="1:43" ht="68.25" customHeight="1" x14ac:dyDescent="0.25">
      <c r="A16" s="20"/>
      <c r="B16" s="20"/>
      <c r="C16" s="92" t="s">
        <v>17</v>
      </c>
      <c r="D16" s="93" t="str">
        <f>D9</f>
        <v>Continentale - CEZE</v>
      </c>
      <c r="E16" s="93" t="str">
        <f>D10</f>
        <v>ARAG - Dent100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</row>
    <row r="17" spans="1:43" ht="20.100000000000001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</row>
    <row r="18" spans="1:43" ht="50.1" customHeight="1" x14ac:dyDescent="0.25">
      <c r="A18" s="20"/>
      <c r="B18" s="20"/>
      <c r="C18" s="104" t="s">
        <v>2</v>
      </c>
      <c r="D18" s="105"/>
      <c r="E18" s="106"/>
      <c r="F18" s="33"/>
      <c r="G18" s="33"/>
      <c r="H18" s="33"/>
      <c r="I18" s="33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</row>
    <row r="19" spans="1:43" ht="60" customHeight="1" x14ac:dyDescent="0.25">
      <c r="A19" s="20"/>
      <c r="B19" s="20"/>
      <c r="C19" s="111" t="str">
        <f>Leistungsaussagen!A5</f>
        <v>Regelversorgung</v>
      </c>
      <c r="D19" s="97" t="str">
        <f>VLOOKUP(C19,Leistungsaussagen!$A$1:$AB$32,$G$9,FALSE)</f>
        <v>100 %                                                                                                                                                inkl. GKV-Vorleistung</v>
      </c>
      <c r="E19" s="98" t="str">
        <f>VLOOKUP(C19,Leistungsaussagen!$A$1:$AB$32,$G$10,FALSE)</f>
        <v>100 %                                                                                                                                                   inkl. GKV-Vorleistung</v>
      </c>
      <c r="F19" s="33"/>
      <c r="G19" s="33"/>
      <c r="H19" s="33"/>
      <c r="I19" s="33"/>
      <c r="J19" s="20"/>
      <c r="K19" s="20"/>
      <c r="L19" s="34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</row>
    <row r="20" spans="1:43" ht="60" customHeight="1" x14ac:dyDescent="0.25">
      <c r="A20" s="20"/>
      <c r="B20" s="20"/>
      <c r="C20" s="112" t="str">
        <f>Leistungsaussagen!A6</f>
        <v>Privatärztliche Versorgung, 
Funktionsdiagnostik, Augmentation</v>
      </c>
      <c r="D20" s="99" t="str">
        <f>VLOOKUP(C20,Leistungsaussagen!$A$1:$AB$32,$G$9,FALSE)</f>
        <v xml:space="preserve">100 %                                                                                                                                                     inkl. GKV-Vorleistung </v>
      </c>
      <c r="E20" s="100" t="str">
        <f>VLOOKUP(C20,Leistungsaussagen!$A$1:$AB$32,$G$10,FALSE)</f>
        <v xml:space="preserve">90 - 100 % 
(je nach Bonusheft)                                                                                                                                        </v>
      </c>
      <c r="F20" s="33"/>
      <c r="G20" s="33"/>
      <c r="H20" s="33"/>
      <c r="I20" s="33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</row>
    <row r="21" spans="1:43" ht="60" customHeight="1" x14ac:dyDescent="0.25">
      <c r="A21" s="20"/>
      <c r="B21" s="20"/>
      <c r="C21" s="112" t="str">
        <f>Leistungsaussagen!A7</f>
        <v>Leistungen ohne GKV-Vorleistung 
(z. B. bei Ärzten ohne Kassenzulassung)</v>
      </c>
      <c r="D21" s="100" t="str">
        <f>VLOOKUP(C21,Leistungsaussagen!$A$1:$AB$32,$G$9,FALSE)</f>
        <v>70 % 
der erstattungsfähigen Kosten</v>
      </c>
      <c r="E21" s="100" t="str">
        <f>VLOOKUP(C21,Leistungsaussagen!$A$1:$AB$32,$G$10,FALSE)</f>
        <v>nein</v>
      </c>
      <c r="F21" s="33"/>
      <c r="G21" s="33"/>
      <c r="H21" s="33"/>
      <c r="I21" s="33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</row>
    <row r="22" spans="1:43" ht="20.100000000000001" customHeight="1" x14ac:dyDescent="0.25">
      <c r="A22" s="20"/>
      <c r="B22" s="20"/>
      <c r="C22" s="35"/>
      <c r="D22" s="33"/>
      <c r="E22" s="36"/>
      <c r="F22" s="33"/>
      <c r="G22" s="33"/>
      <c r="H22" s="33"/>
      <c r="I22" s="33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</row>
    <row r="23" spans="1:43" ht="50.1" customHeight="1" x14ac:dyDescent="0.25">
      <c r="A23" s="20"/>
      <c r="B23" s="20"/>
      <c r="C23" s="104" t="s">
        <v>35</v>
      </c>
      <c r="D23" s="105"/>
      <c r="E23" s="106"/>
      <c r="F23" s="33"/>
      <c r="G23" s="33"/>
      <c r="H23" s="33"/>
      <c r="I23" s="33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</row>
    <row r="24" spans="1:43" ht="60" customHeight="1" x14ac:dyDescent="0.25">
      <c r="A24" s="20"/>
      <c r="B24" s="20"/>
      <c r="C24" s="113" t="str">
        <f>Leistungsaussagen!A9</f>
        <v>Wurzel- und 
Parodontosebehandlungen</v>
      </c>
      <c r="D24" s="100" t="str">
        <f>VLOOKUP(C24,Leistungsaussagen!$A$1:$AB$32,$G$9,FALSE)</f>
        <v>100 %*</v>
      </c>
      <c r="E24" s="98" t="str">
        <f>VLOOKUP(C24,Leistungsaussagen!$A$1:$AB$32,$G$10,FALSE)</f>
        <v>100 %*</v>
      </c>
      <c r="F24" s="33"/>
      <c r="G24" s="33"/>
      <c r="H24" s="33"/>
      <c r="I24" s="33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</row>
    <row r="25" spans="1:43" ht="60" customHeight="1" x14ac:dyDescent="0.25">
      <c r="A25" s="20"/>
      <c r="B25" s="20"/>
      <c r="C25" s="113" t="str">
        <f>Leistungsaussagen!A10</f>
        <v>Füllungen</v>
      </c>
      <c r="D25" s="100" t="str">
        <f>VLOOKUP(C25,Leistungsaussagen!$A$1:$AB$32,$G$9,FALSE)</f>
        <v>100 %*</v>
      </c>
      <c r="E25" s="98" t="str">
        <f>VLOOKUP(C25,Leistungsaussagen!$A$1:$AB$32,$G$10,FALSE)</f>
        <v>100 %*</v>
      </c>
      <c r="F25" s="33"/>
      <c r="G25" s="33"/>
      <c r="H25" s="33"/>
      <c r="I25" s="33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</row>
    <row r="26" spans="1:43" ht="60" customHeight="1" x14ac:dyDescent="0.25">
      <c r="A26" s="20"/>
      <c r="B26" s="20"/>
      <c r="C26" s="113" t="str">
        <f>Leistungsaussagen!A11</f>
        <v>Aufbissbehelfe und Schienen</v>
      </c>
      <c r="D26" s="100" t="str">
        <f>VLOOKUP(C26,Leistungsaussagen!$A$1:$AB$32,$G$9,FALSE)</f>
        <v>100 %* als ZB</v>
      </c>
      <c r="E26" s="98" t="str">
        <f>VLOOKUP(C26,Leistungsaussagen!$A$1:$AB$32,$G$10,FALSE)</f>
        <v>100 %* als ZB</v>
      </c>
      <c r="F26" s="33"/>
      <c r="G26" s="33"/>
      <c r="H26" s="33"/>
      <c r="I26" s="33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</row>
    <row r="27" spans="1:43" ht="20.100000000000001" customHeight="1" x14ac:dyDescent="0.25">
      <c r="A27" s="20"/>
      <c r="B27" s="20"/>
      <c r="C27" s="37"/>
      <c r="D27" s="33"/>
      <c r="E27" s="36"/>
      <c r="F27" s="33"/>
      <c r="G27" s="33"/>
      <c r="H27" s="33"/>
      <c r="I27" s="33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</row>
    <row r="28" spans="1:43" ht="50.1" customHeight="1" x14ac:dyDescent="0.25">
      <c r="A28" s="20"/>
      <c r="B28" s="20"/>
      <c r="C28" s="104" t="s">
        <v>121</v>
      </c>
      <c r="D28" s="105"/>
      <c r="E28" s="106"/>
      <c r="F28" s="33"/>
      <c r="G28" s="33"/>
      <c r="H28" s="33"/>
      <c r="I28" s="33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</row>
    <row r="29" spans="1:43" ht="60" customHeight="1" x14ac:dyDescent="0.25">
      <c r="A29" s="20"/>
      <c r="B29" s="20"/>
      <c r="C29" s="113" t="str">
        <f>Leistungsaussagen!A13</f>
        <v>Zahnprophylaxe / Professionelle 
Zahnreinigung, Fissurenversiegelung</v>
      </c>
      <c r="D29" s="98" t="str">
        <f>VLOOKUP(C29,Leistungsaussagen!$A$1:$AB$32,$G$9,FALSE)</f>
        <v>100 %*
max. 250 € je KJ</v>
      </c>
      <c r="E29" s="98" t="str">
        <f>VLOOKUP(C29,Leistungsaussagen!$A$1:$AB$32,$G$10,FALSE)</f>
        <v>100 %* zweimal pro KJ, 
bis je max. 100 € (ab Alter 18)</v>
      </c>
      <c r="F29" s="33"/>
      <c r="G29" s="33"/>
      <c r="H29" s="33"/>
      <c r="I29" s="33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</row>
    <row r="30" spans="1:43" ht="60" customHeight="1" x14ac:dyDescent="0.25">
      <c r="A30" s="20"/>
      <c r="B30" s="20"/>
      <c r="C30" s="113" t="str">
        <f>Leistungsaussagen!A14</f>
        <v>Zahnaufhellende Maßnahmen 
(z. B. Bleaching)</v>
      </c>
      <c r="D30" s="98" t="str">
        <f>VLOOKUP(C30,Leistungsaussagen!$A$1:$AB$32,$G$9,FALSE)</f>
        <v>im Rahmen PZR</v>
      </c>
      <c r="E30" s="98" t="str">
        <f>VLOOKUP(C30,Leistungsaussagen!$A$1:$AB$32,$G$10,FALSE)</f>
        <v>100 % 
max. 300 € alle 2 KJ</v>
      </c>
      <c r="F30" s="33"/>
      <c r="G30" s="33"/>
      <c r="H30" s="33"/>
      <c r="I30" s="33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</row>
    <row r="31" spans="1:43" ht="20.100000000000001" customHeight="1" x14ac:dyDescent="0.25">
      <c r="A31" s="20"/>
      <c r="B31" s="20"/>
      <c r="C31" s="37"/>
      <c r="D31" s="33"/>
      <c r="E31" s="36"/>
      <c r="F31" s="33"/>
      <c r="G31" s="33"/>
      <c r="H31" s="33"/>
      <c r="I31" s="33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</row>
    <row r="32" spans="1:43" ht="50.1" customHeight="1" x14ac:dyDescent="0.25">
      <c r="A32" s="20"/>
      <c r="B32" s="20"/>
      <c r="C32" s="104" t="s">
        <v>54</v>
      </c>
      <c r="D32" s="105"/>
      <c r="E32" s="106"/>
      <c r="F32" s="33"/>
      <c r="G32" s="33"/>
      <c r="H32" s="33"/>
      <c r="I32" s="33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</row>
    <row r="33" spans="1:43" ht="99.95" customHeight="1" x14ac:dyDescent="0.25">
      <c r="A33" s="20"/>
      <c r="B33" s="20"/>
      <c r="C33" s="113" t="str">
        <f>Leistungsaussagen!A16</f>
        <v>Maßnahmen zur Schmerzausschaltung wie 
Analgo-Sedierung, Vollnarkose, Lachgas-Sedierung, 
Akupunktur und Hypnose</v>
      </c>
      <c r="D33" s="98" t="str">
        <f>VLOOKUP(C33,Leistungsaussagen!$A$1:$AB$32,$G$9,FALSE)</f>
        <v>100 %
max. 250 € je KJ</v>
      </c>
      <c r="E33" s="98" t="str">
        <f>VLOOKUP(C33,Leistungsaussagen!$A$1:$AB$32,$G$10,FALSE)</f>
        <v>100 %
max. 350 € je KJ</v>
      </c>
      <c r="F33" s="33"/>
      <c r="G33" s="33"/>
      <c r="H33" s="33"/>
      <c r="I33" s="33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</row>
    <row r="34" spans="1:43" ht="20.100000000000001" customHeight="1" x14ac:dyDescent="0.25">
      <c r="A34" s="20"/>
      <c r="B34" s="20"/>
      <c r="C34" s="37"/>
      <c r="D34" s="33"/>
      <c r="E34" s="36"/>
      <c r="F34" s="33"/>
      <c r="G34" s="33"/>
      <c r="H34" s="33"/>
      <c r="I34" s="33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</row>
    <row r="35" spans="1:43" ht="50.1" customHeight="1" x14ac:dyDescent="0.25">
      <c r="A35" s="20"/>
      <c r="B35" s="20"/>
      <c r="C35" s="104" t="s">
        <v>3</v>
      </c>
      <c r="D35" s="105"/>
      <c r="E35" s="106"/>
      <c r="F35" s="33"/>
      <c r="G35" s="33"/>
      <c r="H35" s="33"/>
      <c r="I35" s="33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</row>
    <row r="36" spans="1:43" ht="99.95" customHeight="1" x14ac:dyDescent="0.25">
      <c r="A36" s="20"/>
      <c r="B36" s="20"/>
      <c r="C36" s="113" t="str">
        <f>Leistungsaussagen!A18</f>
        <v>Kieferorthopädie</v>
      </c>
      <c r="D36" s="98" t="str">
        <f>VLOOKUP(C36,Leistungsaussagen!$A$1:$AB$32,$G$9,FALSE)</f>
        <v>optional für Kinder über den Tarif CEJ</v>
      </c>
      <c r="E36" s="98" t="str">
        <f>VLOOKUP(C36,Leistungsaussagen!$A$1:$AB$32,$G$10,FALSE)</f>
        <v>90 %, wenn kein Leistungsanspruch gegenüber der GKV besteht; zusätzlich nur für Kinder: 90 % bis max. 2.000 € über die gesamte Vertragslaufzeit für Mehrleistungen</v>
      </c>
      <c r="F36" s="33"/>
      <c r="G36" s="33"/>
      <c r="H36" s="33"/>
      <c r="I36" s="33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</row>
    <row r="37" spans="1:43" ht="22.5" customHeight="1" x14ac:dyDescent="0.25">
      <c r="A37" s="20"/>
      <c r="B37" s="20"/>
      <c r="C37" s="35"/>
      <c r="D37" s="38"/>
      <c r="E37" s="38"/>
      <c r="F37" s="33"/>
      <c r="G37" s="33"/>
      <c r="H37" s="33"/>
      <c r="I37" s="33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</row>
    <row r="38" spans="1:43" ht="50.1" customHeight="1" x14ac:dyDescent="0.25">
      <c r="A38" s="20"/>
      <c r="B38" s="20"/>
      <c r="C38" s="104" t="s">
        <v>4</v>
      </c>
      <c r="D38" s="107"/>
      <c r="E38" s="108"/>
      <c r="F38" s="33"/>
      <c r="G38" s="33"/>
      <c r="H38" s="33"/>
      <c r="I38" s="33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</row>
    <row r="39" spans="1:43" ht="60" customHeight="1" x14ac:dyDescent="0.25">
      <c r="A39" s="20"/>
      <c r="B39" s="20"/>
      <c r="C39" s="113" t="str">
        <f>Leistungsaussagen!A20</f>
        <v>Gebührenordnung für Ärzte / Zahnärzte (GOÄ / GOZ)</v>
      </c>
      <c r="D39" s="98" t="str">
        <f>VLOOKUP(C39,Leistungsaussagen!$A$1:$AB$32,$G$9,FALSE)</f>
        <v>Bis zu den Höchstsätzen</v>
      </c>
      <c r="E39" s="98" t="str">
        <f>VLOOKUP(C39,Leistungsaussagen!$A$1:$AB$32,$G$10,FALSE)</f>
        <v>Bis zu den Höchstsätzen</v>
      </c>
      <c r="F39" s="33"/>
      <c r="G39" s="33"/>
      <c r="H39" s="33"/>
      <c r="I39" s="33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</row>
    <row r="40" spans="1:43" ht="195" customHeight="1" x14ac:dyDescent="0.25">
      <c r="A40" s="20"/>
      <c r="B40" s="20"/>
      <c r="C40" s="114" t="str">
        <f>Leistungsaussagen!A21</f>
        <v>Zahnstaffel</v>
      </c>
      <c r="D40" s="100" t="str">
        <f>VLOOKUP(C40,Leistungsaussagen!$A$1:$AB$32,$G$9,FALSE)</f>
        <v>ZE:                                                                                                                                                             1.500 € im 1. KJ
3.000 € im 1. - 2. KJ
4.500 € im 1. - 3. KJ
6.000 € im 1. - 4. KJ
                                                                                                                                                     Zahnstaffel entfällt bei Unfällen</v>
      </c>
      <c r="E40" s="100" t="str">
        <f>VLOOKUP(C40,Leistungsaussagen!$A$1:$AB$32,$G$10,FALSE)</f>
        <v>ZE, ZB, KFO:                                                                                                                                                   1.500 € im 1. KJ
3.000 € im 1. - 2. KJ
4.500 € im 1. - 3. KJ
6.000 € im 1. - 4. KJ
7.500 € im 1. - 5. KJ
                                                                                                                                                 Zahnstaffel entfällt bei Unfällen</v>
      </c>
      <c r="F40" s="33"/>
      <c r="G40" s="33"/>
      <c r="H40" s="33"/>
      <c r="I40" s="33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</row>
    <row r="41" spans="1:43" ht="99.95" customHeight="1" x14ac:dyDescent="0.25">
      <c r="A41" s="20"/>
      <c r="B41" s="20"/>
      <c r="C41" s="113" t="str">
        <f>Leistungsaussagen!A22</f>
        <v>Verkürzte Zahnstaffel bei 
Wechsel von anderen Unternehmen</v>
      </c>
      <c r="D41" s="100" t="str">
        <f>VLOOKUP(C41,Leistungsaussagen!$A$1:$AB$32,$G$9,FALSE)</f>
        <v>Begrenzungen entfallen ab dem 3. KJ, sofern eine unmittelbare Vorversicherung von mind. 3 Jahren mit mind. 80 % für Zahnersatz bestand</v>
      </c>
      <c r="E41" s="98" t="str">
        <f>VLOOKUP(C41,Leistungsaussagen!$A$1:$AB$32,$G$10,FALSE)</f>
        <v>nein</v>
      </c>
      <c r="F41" s="33"/>
      <c r="G41" s="33"/>
      <c r="H41" s="33"/>
      <c r="I41" s="33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</row>
    <row r="42" spans="1:43" ht="60" customHeight="1" x14ac:dyDescent="0.25">
      <c r="A42" s="20"/>
      <c r="B42" s="20"/>
      <c r="C42" s="114" t="str">
        <f>Leistungsaussagen!A23</f>
        <v>Wartezeiten</v>
      </c>
      <c r="D42" s="100" t="str">
        <f>VLOOKUP(C42,Leistungsaussagen!$A$1:$AB$32,$G$9,FALSE)</f>
        <v>nein</v>
      </c>
      <c r="E42" s="100" t="str">
        <f>VLOOKUP(C42,Leistungsaussagen!$A$1:$AB$32,$G$10,FALSE)</f>
        <v>nein</v>
      </c>
      <c r="F42" s="33"/>
      <c r="G42" s="33"/>
      <c r="H42" s="33"/>
      <c r="I42" s="33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</row>
    <row r="43" spans="1:43" ht="60" customHeight="1" x14ac:dyDescent="0.25">
      <c r="A43" s="20"/>
      <c r="B43" s="20"/>
      <c r="C43" s="113" t="str">
        <f>Leistungsaussagen!A24</f>
        <v>Heil- und Kostenplan</v>
      </c>
      <c r="D43" s="100" t="str">
        <f>VLOOKUP(C43,Leistungsaussagen!$A$1:$AB$32,$G$9,FALSE)</f>
        <v>Vorlage empfehlenswert, aber nicht zwingend</v>
      </c>
      <c r="E43" s="98" t="str">
        <f>VLOOKUP(C43,Leistungsaussagen!$A$1:$AB$32,$G$10,FALSE)</f>
        <v>Vorlage empfehlenswert, aber nicht zwingend</v>
      </c>
      <c r="F43" s="33"/>
      <c r="G43" s="33"/>
      <c r="H43" s="33"/>
      <c r="I43" s="33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</row>
    <row r="44" spans="1:43" ht="60" customHeight="1" x14ac:dyDescent="0.25">
      <c r="A44" s="20"/>
      <c r="B44" s="20"/>
      <c r="C44" s="114" t="str">
        <f>Leistungsaussagen!A25</f>
        <v>Tarif nach Art der Leben</v>
      </c>
      <c r="D44" s="100" t="str">
        <f>VLOOKUP(C44,Leistungsaussagen!$A$1:$AB$32,$G$9,FALSE)</f>
        <v>ja</v>
      </c>
      <c r="E44" s="100" t="str">
        <f>VLOOKUP(C44,Leistungsaussagen!$A$1:$AB$32,$G$10,FALSE)</f>
        <v>nein</v>
      </c>
      <c r="F44" s="33"/>
      <c r="G44" s="33"/>
      <c r="H44" s="33"/>
      <c r="I44" s="33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</row>
    <row r="45" spans="1:43" ht="20.100000000000001" customHeight="1" x14ac:dyDescent="0.25">
      <c r="A45" s="20"/>
      <c r="B45" s="20"/>
      <c r="C45" s="39"/>
      <c r="D45" s="33"/>
      <c r="E45" s="33"/>
      <c r="F45" s="33"/>
      <c r="G45" s="33"/>
      <c r="H45" s="33"/>
      <c r="I45" s="33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</row>
    <row r="46" spans="1:43" ht="39.950000000000003" customHeight="1" x14ac:dyDescent="0.25">
      <c r="A46" s="20"/>
      <c r="B46" s="20"/>
      <c r="C46" s="94" t="s">
        <v>19</v>
      </c>
      <c r="D46" s="95"/>
      <c r="E46" s="96"/>
      <c r="F46" s="33"/>
      <c r="G46" s="33"/>
      <c r="H46" s="33"/>
      <c r="I46" s="33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</row>
    <row r="47" spans="1:43" ht="39.950000000000003" customHeight="1" x14ac:dyDescent="0.25">
      <c r="A47" s="20"/>
      <c r="B47" s="20"/>
      <c r="C47" s="113" t="s">
        <v>22</v>
      </c>
      <c r="D47" s="101">
        <f>VLOOKUP(10,Beiträge!$A$1:$AB$84,$G$9,FALSE)</f>
        <v>1.58</v>
      </c>
      <c r="E47" s="101">
        <f>VLOOKUP(10,Beiträge!$A$1:$AB$84,$G$10,FALSE)</f>
        <v>20.29</v>
      </c>
      <c r="F47" s="33"/>
      <c r="G47" s="33"/>
      <c r="H47" s="33"/>
      <c r="I47" s="33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</row>
    <row r="48" spans="1:43" ht="39.950000000000003" customHeight="1" x14ac:dyDescent="0.25">
      <c r="A48" s="20"/>
      <c r="B48" s="20"/>
      <c r="C48" s="115" t="s">
        <v>23</v>
      </c>
      <c r="D48" s="102">
        <f>VLOOKUP(30,Beiträge!$A$1:$AB$84,$G$9,FALSE)</f>
        <v>34.57</v>
      </c>
      <c r="E48" s="102">
        <f>VLOOKUP(30,Beiträge!$A$1:$AB$84,$G$10,FALSE)</f>
        <v>37.36</v>
      </c>
      <c r="F48" s="33"/>
      <c r="G48" s="33"/>
      <c r="H48" s="33"/>
      <c r="I48" s="33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</row>
    <row r="49" spans="1:112" ht="39.950000000000003" customHeight="1" x14ac:dyDescent="0.25">
      <c r="A49" s="20"/>
      <c r="B49" s="20"/>
      <c r="C49" s="114" t="s">
        <v>24</v>
      </c>
      <c r="D49" s="102">
        <f>VLOOKUP(50,Beiträge!$A$1:$AB$84,$G$9,FALSE)</f>
        <v>43.32</v>
      </c>
      <c r="E49" s="102">
        <f>VLOOKUP(50,Beiträge!$A$1:$AB$84,$G$10,FALSE)</f>
        <v>61.16</v>
      </c>
      <c r="F49" s="33"/>
      <c r="G49" s="33"/>
      <c r="H49" s="33"/>
      <c r="I49" s="33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</row>
    <row r="50" spans="1:112" ht="20.100000000000001" customHeight="1" x14ac:dyDescent="0.25">
      <c r="A50" s="20"/>
      <c r="B50" s="20"/>
      <c r="C50" s="40"/>
      <c r="D50" s="41"/>
      <c r="E50" s="41"/>
      <c r="F50" s="33"/>
      <c r="G50" s="33"/>
      <c r="H50" s="33"/>
      <c r="I50" s="33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</row>
    <row r="51" spans="1:112" ht="39.950000000000003" customHeight="1" x14ac:dyDescent="0.25">
      <c r="A51" s="20"/>
      <c r="B51" s="20"/>
      <c r="C51" s="94" t="s">
        <v>20</v>
      </c>
      <c r="D51" s="109"/>
      <c r="E51" s="110"/>
      <c r="F51" s="33"/>
      <c r="G51" s="33"/>
      <c r="H51" s="33"/>
      <c r="I51" s="33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</row>
    <row r="52" spans="1:112" ht="39.950000000000003" customHeight="1" x14ac:dyDescent="0.25">
      <c r="A52" s="20"/>
      <c r="B52" s="20"/>
      <c r="C52" s="113" t="str">
        <f xml:space="preserve">  D12 &amp; " Jahre"</f>
        <v>35 Jahre</v>
      </c>
      <c r="D52" s="103">
        <f>VLOOKUP(D12,Beiträge!$A$1:$AB$84,$G$9,FALSE)</f>
        <v>37.01</v>
      </c>
      <c r="E52" s="103">
        <f>VLOOKUP(D12,Beiträge!$A$1:$AB$84,$G$10,FALSE)</f>
        <v>37.36</v>
      </c>
      <c r="F52" s="33"/>
      <c r="G52" s="33"/>
      <c r="H52" s="33"/>
      <c r="I52" s="33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  <c r="DA52" s="42"/>
      <c r="DB52" s="42"/>
      <c r="DC52" s="42"/>
      <c r="DD52" s="42"/>
      <c r="DE52" s="42"/>
      <c r="DF52" s="42"/>
      <c r="DG52" s="42"/>
      <c r="DH52" s="42"/>
    </row>
    <row r="53" spans="1:112" ht="37.5" x14ac:dyDescent="0.25">
      <c r="A53" s="20"/>
      <c r="B53" s="20"/>
      <c r="C53" s="114" t="str">
        <f xml:space="preserve"> "Durchschnittsbeitrag                                                 zwischen dem  " &amp; D12 &amp; ".  und dem 75. Lebensjahr"</f>
        <v>Durchschnittsbeitrag                                                 zwischen dem  35.  und dem 75. Lebensjahr</v>
      </c>
      <c r="D53" s="102">
        <f>VLOOKUP(Beiträge!A84,Beiträge!$A$1:$AB$84,$G$9,FALSE)</f>
        <v>37.01</v>
      </c>
      <c r="E53" s="102">
        <f>VLOOKUP(Beiträge!A84,Beiträge!$A$1:$AB$84,$G$10,FALSE)</f>
        <v>68.211219512195157</v>
      </c>
      <c r="F53" s="33"/>
      <c r="G53" s="33"/>
      <c r="H53" s="33"/>
      <c r="I53" s="33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</row>
    <row r="54" spans="1:112" x14ac:dyDescent="0.25">
      <c r="A54" s="20"/>
      <c r="B54" s="20"/>
      <c r="C54" s="33"/>
      <c r="D54" s="33"/>
      <c r="E54" s="33"/>
      <c r="F54" s="33"/>
      <c r="G54" s="33"/>
      <c r="H54" s="33"/>
      <c r="I54" s="33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</row>
    <row r="55" spans="1:112" ht="15.75" x14ac:dyDescent="0.25">
      <c r="A55" s="20"/>
      <c r="B55" s="20"/>
      <c r="C55" s="20"/>
      <c r="D55" s="20"/>
      <c r="E55" s="43" t="s">
        <v>122</v>
      </c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</row>
    <row r="56" spans="1:112" ht="10.5" customHeigh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</row>
    <row r="57" spans="1:112" ht="15.75" x14ac:dyDescent="0.25">
      <c r="A57" s="20"/>
      <c r="B57" s="20"/>
      <c r="C57" s="90" t="s">
        <v>151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</row>
    <row r="58" spans="1:112" x14ac:dyDescent="0.25">
      <c r="A58" s="20"/>
      <c r="B58" s="20"/>
      <c r="C58" s="44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</row>
    <row r="59" spans="1:112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</row>
    <row r="60" spans="1:112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  <c r="CU60" s="42"/>
      <c r="CV60" s="42"/>
      <c r="CW60" s="42"/>
      <c r="CX60" s="42"/>
      <c r="CY60" s="42"/>
      <c r="CZ60" s="42"/>
      <c r="DA60" s="42"/>
      <c r="DB60" s="42"/>
      <c r="DC60" s="42"/>
      <c r="DD60" s="42"/>
      <c r="DE60" s="42"/>
      <c r="DF60" s="42"/>
      <c r="DG60" s="42"/>
      <c r="DH60" s="42"/>
    </row>
    <row r="61" spans="1:112" ht="15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</row>
    <row r="62" spans="1:112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</row>
    <row r="63" spans="1:112" x14ac:dyDescent="0.25">
      <c r="A63" s="20"/>
      <c r="B63" s="20"/>
      <c r="C63" s="20"/>
      <c r="D63" s="20"/>
      <c r="E63" s="27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</row>
    <row r="64" spans="1:112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</row>
    <row r="65" spans="1:112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</row>
    <row r="66" spans="1:112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</row>
    <row r="67" spans="1:112" x14ac:dyDescent="0.25">
      <c r="A67" s="20"/>
      <c r="B67" s="20"/>
      <c r="C67" s="45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  <c r="DC67" s="42"/>
      <c r="DD67" s="42"/>
      <c r="DE67" s="42"/>
      <c r="DF67" s="42"/>
      <c r="DG67" s="42"/>
      <c r="DH67" s="42"/>
    </row>
    <row r="68" spans="1:112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</row>
    <row r="69" spans="1:112" ht="3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</row>
    <row r="70" spans="1:112" ht="36" customHeight="1" x14ac:dyDescent="0.25">
      <c r="A70" s="20"/>
      <c r="B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</row>
    <row r="71" spans="1:112" x14ac:dyDescent="0.25">
      <c r="A71" s="20"/>
      <c r="B71" s="20"/>
      <c r="C71" s="140"/>
      <c r="D71" s="141"/>
      <c r="E71" s="141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  <c r="DC71" s="42"/>
      <c r="DD71" s="42"/>
      <c r="DE71" s="42"/>
      <c r="DF71" s="42"/>
      <c r="DG71" s="42"/>
      <c r="DH71" s="42"/>
    </row>
    <row r="72" spans="1:112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  <c r="DC72" s="42"/>
      <c r="DD72" s="42"/>
      <c r="DE72" s="42"/>
      <c r="DF72" s="42"/>
      <c r="DG72" s="42"/>
      <c r="DH72" s="42"/>
    </row>
    <row r="73" spans="1:112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</row>
    <row r="74" spans="1:112" ht="15.75" x14ac:dyDescent="0.25">
      <c r="A74" s="20"/>
      <c r="B74" s="20"/>
      <c r="C74" s="46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42"/>
      <c r="DH74" s="42"/>
    </row>
    <row r="75" spans="1:112" ht="15.75" x14ac:dyDescent="0.25">
      <c r="A75" s="20"/>
      <c r="B75" s="20"/>
      <c r="C75" s="46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42"/>
      <c r="DF75" s="42"/>
      <c r="DG75" s="42"/>
      <c r="DH75" s="42"/>
    </row>
    <row r="76" spans="1:112" x14ac:dyDescent="0.25">
      <c r="A76" s="20"/>
      <c r="B76" s="20" t="s">
        <v>28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42"/>
      <c r="DF76" s="42"/>
      <c r="DG76" s="42"/>
      <c r="DH76" s="42"/>
    </row>
    <row r="77" spans="1:112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2"/>
      <c r="DE77" s="42"/>
      <c r="DF77" s="42"/>
      <c r="DG77" s="42"/>
      <c r="DH77" s="42"/>
    </row>
    <row r="78" spans="1:112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  <c r="DC78" s="42"/>
      <c r="DD78" s="42"/>
      <c r="DE78" s="42"/>
      <c r="DF78" s="42"/>
      <c r="DG78" s="42"/>
      <c r="DH78" s="42"/>
    </row>
    <row r="79" spans="1:112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42"/>
    </row>
    <row r="80" spans="1:112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  <c r="DC80" s="42"/>
      <c r="DD80" s="42"/>
      <c r="DE80" s="42"/>
      <c r="DF80" s="42"/>
      <c r="DG80" s="42"/>
      <c r="DH80" s="42"/>
    </row>
    <row r="81" spans="1:112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  <c r="DA81" s="42"/>
      <c r="DB81" s="42"/>
      <c r="DC81" s="42"/>
      <c r="DD81" s="42"/>
      <c r="DE81" s="42"/>
      <c r="DF81" s="42"/>
      <c r="DG81" s="42"/>
      <c r="DH81" s="42"/>
    </row>
    <row r="82" spans="1:112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  <c r="CZ82" s="42"/>
      <c r="DA82" s="42"/>
      <c r="DB82" s="42"/>
      <c r="DC82" s="42"/>
      <c r="DD82" s="42"/>
      <c r="DE82" s="42"/>
      <c r="DF82" s="42"/>
      <c r="DG82" s="42"/>
      <c r="DH82" s="42"/>
    </row>
    <row r="83" spans="1:112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/>
      <c r="DH83" s="42"/>
    </row>
    <row r="84" spans="1:112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  <c r="DA84" s="42"/>
      <c r="DB84" s="42"/>
      <c r="DC84" s="42"/>
      <c r="DD84" s="42"/>
      <c r="DE84" s="42"/>
      <c r="DF84" s="42"/>
      <c r="DG84" s="42"/>
      <c r="DH84" s="42"/>
    </row>
    <row r="85" spans="1:112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  <c r="DC85" s="42"/>
      <c r="DD85" s="42"/>
      <c r="DE85" s="42"/>
      <c r="DF85" s="42"/>
      <c r="DG85" s="42"/>
      <c r="DH85" s="42"/>
    </row>
    <row r="86" spans="1:112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</row>
    <row r="87" spans="1:112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  <c r="DA87" s="42"/>
      <c r="DB87" s="42"/>
      <c r="DC87" s="42"/>
      <c r="DD87" s="42"/>
      <c r="DE87" s="42"/>
      <c r="DF87" s="42"/>
      <c r="DG87" s="42"/>
      <c r="DH87" s="42"/>
    </row>
    <row r="88" spans="1:112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42"/>
      <c r="CV88" s="42"/>
      <c r="CW88" s="42"/>
      <c r="CX88" s="42"/>
      <c r="CY88" s="42"/>
      <c r="CZ88" s="42"/>
      <c r="DA88" s="42"/>
      <c r="DB88" s="42"/>
      <c r="DC88" s="42"/>
      <c r="DD88" s="42"/>
      <c r="DE88" s="42"/>
      <c r="DF88" s="42"/>
      <c r="DG88" s="42"/>
      <c r="DH88" s="42"/>
    </row>
    <row r="89" spans="1:112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  <c r="DA89" s="42"/>
      <c r="DB89" s="42"/>
      <c r="DC89" s="42"/>
      <c r="DD89" s="42"/>
      <c r="DE89" s="42"/>
      <c r="DF89" s="42"/>
      <c r="DG89" s="42"/>
      <c r="DH89" s="42"/>
    </row>
    <row r="90" spans="1:112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  <c r="CU90" s="42"/>
      <c r="CV90" s="42"/>
      <c r="CW90" s="42"/>
      <c r="CX90" s="42"/>
      <c r="CY90" s="42"/>
      <c r="CZ90" s="42"/>
      <c r="DA90" s="42"/>
      <c r="DB90" s="42"/>
      <c r="DC90" s="42"/>
      <c r="DD90" s="42"/>
      <c r="DE90" s="42"/>
      <c r="DF90" s="42"/>
      <c r="DG90" s="42"/>
      <c r="DH90" s="42"/>
    </row>
    <row r="91" spans="1:112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</row>
    <row r="92" spans="1:112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2"/>
      <c r="DH92" s="42"/>
    </row>
    <row r="93" spans="1:112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  <c r="DA93" s="42"/>
      <c r="DB93" s="42"/>
      <c r="DC93" s="42"/>
      <c r="DD93" s="42"/>
      <c r="DE93" s="42"/>
      <c r="DF93" s="42"/>
      <c r="DG93" s="42"/>
      <c r="DH93" s="42"/>
    </row>
    <row r="94" spans="1:112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  <c r="DB94" s="42"/>
      <c r="DC94" s="42"/>
      <c r="DD94" s="42"/>
      <c r="DE94" s="42"/>
      <c r="DF94" s="42"/>
      <c r="DG94" s="42"/>
      <c r="DH94" s="42"/>
    </row>
    <row r="95" spans="1:112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  <c r="DA95" s="42"/>
      <c r="DB95" s="42"/>
      <c r="DC95" s="42"/>
      <c r="DD95" s="42"/>
      <c r="DE95" s="42"/>
      <c r="DF95" s="42"/>
      <c r="DG95" s="42"/>
      <c r="DH95" s="42"/>
    </row>
    <row r="96" spans="1:112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</row>
    <row r="97" spans="1:112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  <c r="DA97" s="42"/>
      <c r="DB97" s="42"/>
      <c r="DC97" s="42"/>
      <c r="DD97" s="42"/>
      <c r="DE97" s="42"/>
      <c r="DF97" s="42"/>
      <c r="DG97" s="42"/>
      <c r="DH97" s="42"/>
    </row>
    <row r="98" spans="1:112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</row>
    <row r="99" spans="1:112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</row>
    <row r="100" spans="1:112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</row>
    <row r="101" spans="1:112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</row>
    <row r="102" spans="1:112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  <c r="CU102" s="42"/>
      <c r="CV102" s="42"/>
      <c r="CW102" s="42"/>
      <c r="CX102" s="42"/>
      <c r="CY102" s="42"/>
      <c r="CZ102" s="42"/>
      <c r="DA102" s="42"/>
      <c r="DB102" s="42"/>
      <c r="DC102" s="42"/>
      <c r="DD102" s="42"/>
      <c r="DE102" s="42"/>
      <c r="DF102" s="42"/>
      <c r="DG102" s="42"/>
      <c r="DH102" s="42"/>
    </row>
    <row r="103" spans="1:112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  <c r="CB103" s="42"/>
      <c r="CC103" s="42"/>
      <c r="CD103" s="42"/>
      <c r="CE103" s="42"/>
      <c r="CF103" s="42"/>
      <c r="CG103" s="42"/>
      <c r="CH103" s="42"/>
      <c r="CI103" s="42"/>
      <c r="CJ103" s="42"/>
      <c r="CK103" s="42"/>
      <c r="CL103" s="42"/>
      <c r="CM103" s="42"/>
      <c r="CN103" s="42"/>
      <c r="CO103" s="42"/>
      <c r="CP103" s="42"/>
      <c r="CQ103" s="42"/>
      <c r="CR103" s="42"/>
      <c r="CS103" s="42"/>
      <c r="CT103" s="42"/>
      <c r="CU103" s="42"/>
      <c r="CV103" s="42"/>
      <c r="CW103" s="42"/>
      <c r="CX103" s="42"/>
      <c r="CY103" s="42"/>
      <c r="CZ103" s="42"/>
      <c r="DA103" s="42"/>
      <c r="DB103" s="42"/>
      <c r="DC103" s="42"/>
      <c r="DD103" s="42"/>
      <c r="DE103" s="42"/>
      <c r="DF103" s="42"/>
      <c r="DG103" s="42"/>
      <c r="DH103" s="42"/>
    </row>
    <row r="104" spans="1:112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  <c r="CB104" s="42"/>
      <c r="CC104" s="42"/>
      <c r="CD104" s="42"/>
      <c r="CE104" s="42"/>
      <c r="CF104" s="42"/>
      <c r="CG104" s="42"/>
      <c r="CH104" s="42"/>
      <c r="CI104" s="42"/>
      <c r="CJ104" s="42"/>
      <c r="CK104" s="42"/>
      <c r="CL104" s="42"/>
      <c r="CM104" s="42"/>
      <c r="CN104" s="42"/>
      <c r="CO104" s="42"/>
      <c r="CP104" s="42"/>
      <c r="CQ104" s="42"/>
      <c r="CR104" s="42"/>
      <c r="CS104" s="42"/>
      <c r="CT104" s="42"/>
      <c r="CU104" s="42"/>
      <c r="CV104" s="42"/>
      <c r="CW104" s="42"/>
      <c r="CX104" s="42"/>
      <c r="CY104" s="42"/>
      <c r="CZ104" s="42"/>
      <c r="DA104" s="42"/>
      <c r="DB104" s="42"/>
      <c r="DC104" s="42"/>
      <c r="DD104" s="42"/>
      <c r="DE104" s="42"/>
      <c r="DF104" s="42"/>
      <c r="DG104" s="42"/>
      <c r="DH104" s="42"/>
    </row>
    <row r="105" spans="1:112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  <c r="CB105" s="42"/>
      <c r="CC105" s="42"/>
      <c r="CD105" s="42"/>
      <c r="CE105" s="42"/>
      <c r="CF105" s="42"/>
      <c r="CG105" s="42"/>
      <c r="CH105" s="42"/>
      <c r="CI105" s="42"/>
      <c r="CJ105" s="42"/>
      <c r="CK105" s="42"/>
      <c r="CL105" s="42"/>
      <c r="CM105" s="42"/>
      <c r="CN105" s="42"/>
      <c r="CO105" s="42"/>
      <c r="CP105" s="42"/>
      <c r="CQ105" s="42"/>
      <c r="CR105" s="42"/>
      <c r="CS105" s="42"/>
      <c r="CT105" s="42"/>
      <c r="CU105" s="42"/>
      <c r="CV105" s="42"/>
      <c r="CW105" s="42"/>
      <c r="CX105" s="42"/>
      <c r="CY105" s="42"/>
      <c r="CZ105" s="42"/>
      <c r="DA105" s="42"/>
      <c r="DB105" s="42"/>
      <c r="DC105" s="42"/>
      <c r="DD105" s="42"/>
      <c r="DE105" s="42"/>
      <c r="DF105" s="42"/>
      <c r="DG105" s="42"/>
      <c r="DH105" s="42"/>
    </row>
    <row r="106" spans="1:112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  <c r="CU106" s="42"/>
      <c r="CV106" s="42"/>
      <c r="CW106" s="42"/>
      <c r="CX106" s="42"/>
      <c r="CY106" s="42"/>
      <c r="CZ106" s="42"/>
      <c r="DA106" s="42"/>
      <c r="DB106" s="42"/>
      <c r="DC106" s="42"/>
      <c r="DD106" s="42"/>
      <c r="DE106" s="42"/>
      <c r="DF106" s="42"/>
      <c r="DG106" s="42"/>
      <c r="DH106" s="42"/>
    </row>
    <row r="107" spans="1:112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  <c r="CU107" s="42"/>
      <c r="CV107" s="42"/>
      <c r="CW107" s="42"/>
      <c r="CX107" s="42"/>
      <c r="CY107" s="42"/>
      <c r="CZ107" s="42"/>
      <c r="DA107" s="42"/>
      <c r="DB107" s="42"/>
      <c r="DC107" s="42"/>
      <c r="DD107" s="42"/>
      <c r="DE107" s="42"/>
      <c r="DF107" s="42"/>
      <c r="DG107" s="42"/>
      <c r="DH107" s="42"/>
    </row>
    <row r="108" spans="1:112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  <c r="CB108" s="42"/>
      <c r="CC108" s="42"/>
      <c r="CD108" s="42"/>
      <c r="CE108" s="42"/>
      <c r="CF108" s="42"/>
      <c r="CG108" s="42"/>
      <c r="CH108" s="42"/>
      <c r="CI108" s="42"/>
      <c r="CJ108" s="42"/>
      <c r="CK108" s="42"/>
      <c r="CL108" s="42"/>
      <c r="CM108" s="42"/>
      <c r="CN108" s="42"/>
      <c r="CO108" s="42"/>
      <c r="CP108" s="42"/>
      <c r="CQ108" s="42"/>
      <c r="CR108" s="42"/>
      <c r="CS108" s="42"/>
      <c r="CT108" s="42"/>
      <c r="CU108" s="42"/>
      <c r="CV108" s="42"/>
      <c r="CW108" s="42"/>
      <c r="CX108" s="42"/>
      <c r="CY108" s="42"/>
      <c r="CZ108" s="42"/>
      <c r="DA108" s="42"/>
      <c r="DB108" s="42"/>
      <c r="DC108" s="42"/>
      <c r="DD108" s="42"/>
      <c r="DE108" s="42"/>
      <c r="DF108" s="42"/>
      <c r="DG108" s="42"/>
      <c r="DH108" s="42"/>
    </row>
    <row r="109" spans="1:112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  <c r="CB109" s="42"/>
      <c r="CC109" s="42"/>
      <c r="CD109" s="42"/>
      <c r="CE109" s="42"/>
      <c r="CF109" s="42"/>
      <c r="CG109" s="42"/>
      <c r="CH109" s="42"/>
      <c r="CI109" s="42"/>
      <c r="CJ109" s="42"/>
      <c r="CK109" s="42"/>
      <c r="CL109" s="42"/>
      <c r="CM109" s="42"/>
      <c r="CN109" s="42"/>
      <c r="CO109" s="42"/>
      <c r="CP109" s="42"/>
      <c r="CQ109" s="42"/>
      <c r="CR109" s="42"/>
      <c r="CS109" s="42"/>
      <c r="CT109" s="42"/>
      <c r="CU109" s="42"/>
      <c r="CV109" s="42"/>
      <c r="CW109" s="42"/>
      <c r="CX109" s="42"/>
      <c r="CY109" s="42"/>
      <c r="CZ109" s="42"/>
      <c r="DA109" s="42"/>
      <c r="DB109" s="42"/>
      <c r="DC109" s="42"/>
      <c r="DD109" s="42"/>
      <c r="DE109" s="42"/>
      <c r="DF109" s="42"/>
      <c r="DG109" s="42"/>
      <c r="DH109" s="42"/>
    </row>
    <row r="110" spans="1:112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42"/>
      <c r="CH110" s="42"/>
      <c r="CI110" s="42"/>
      <c r="CJ110" s="42"/>
      <c r="CK110" s="42"/>
      <c r="CL110" s="42"/>
      <c r="CM110" s="42"/>
      <c r="CN110" s="42"/>
      <c r="CO110" s="42"/>
      <c r="CP110" s="42"/>
      <c r="CQ110" s="42"/>
      <c r="CR110" s="42"/>
      <c r="CS110" s="42"/>
      <c r="CT110" s="42"/>
      <c r="CU110" s="42"/>
      <c r="CV110" s="42"/>
      <c r="CW110" s="42"/>
      <c r="CX110" s="42"/>
      <c r="CY110" s="42"/>
      <c r="CZ110" s="42"/>
      <c r="DA110" s="42"/>
      <c r="DB110" s="42"/>
      <c r="DC110" s="42"/>
      <c r="DD110" s="42"/>
      <c r="DE110" s="42"/>
      <c r="DF110" s="42"/>
      <c r="DG110" s="42"/>
      <c r="DH110" s="42"/>
    </row>
    <row r="111" spans="1:112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  <c r="CU111" s="42"/>
      <c r="CV111" s="42"/>
      <c r="CW111" s="42"/>
      <c r="CX111" s="42"/>
      <c r="CY111" s="42"/>
      <c r="CZ111" s="42"/>
      <c r="DA111" s="42"/>
      <c r="DB111" s="42"/>
      <c r="DC111" s="42"/>
      <c r="DD111" s="42"/>
      <c r="DE111" s="42"/>
      <c r="DF111" s="42"/>
      <c r="DG111" s="42"/>
      <c r="DH111" s="42"/>
    </row>
    <row r="112" spans="1:112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/>
      <c r="CF112" s="42"/>
      <c r="CG112" s="42"/>
      <c r="CH112" s="42"/>
      <c r="CI112" s="42"/>
      <c r="CJ112" s="42"/>
      <c r="CK112" s="42"/>
      <c r="CL112" s="42"/>
      <c r="CM112" s="42"/>
      <c r="CN112" s="42"/>
      <c r="CO112" s="42"/>
      <c r="CP112" s="42"/>
      <c r="CQ112" s="42"/>
      <c r="CR112" s="42"/>
      <c r="CS112" s="42"/>
      <c r="CT112" s="42"/>
      <c r="CU112" s="42"/>
      <c r="CV112" s="42"/>
      <c r="CW112" s="42"/>
      <c r="CX112" s="42"/>
      <c r="CY112" s="42"/>
      <c r="CZ112" s="42"/>
      <c r="DA112" s="42"/>
      <c r="DB112" s="42"/>
      <c r="DC112" s="42"/>
      <c r="DD112" s="42"/>
      <c r="DE112" s="42"/>
      <c r="DF112" s="42"/>
      <c r="DG112" s="42"/>
      <c r="DH112" s="42"/>
    </row>
    <row r="113" spans="1:112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  <c r="CF113" s="42"/>
      <c r="CG113" s="42"/>
      <c r="CH113" s="42"/>
      <c r="CI113" s="42"/>
      <c r="CJ113" s="42"/>
      <c r="CK113" s="42"/>
      <c r="CL113" s="42"/>
      <c r="CM113" s="42"/>
      <c r="CN113" s="42"/>
      <c r="CO113" s="42"/>
      <c r="CP113" s="42"/>
      <c r="CQ113" s="42"/>
      <c r="CR113" s="42"/>
      <c r="CS113" s="42"/>
      <c r="CT113" s="42"/>
      <c r="CU113" s="42"/>
      <c r="CV113" s="42"/>
      <c r="CW113" s="42"/>
      <c r="CX113" s="42"/>
      <c r="CY113" s="42"/>
      <c r="CZ113" s="42"/>
      <c r="DA113" s="42"/>
      <c r="DB113" s="42"/>
      <c r="DC113" s="42"/>
      <c r="DD113" s="42"/>
      <c r="DE113" s="42"/>
      <c r="DF113" s="42"/>
      <c r="DG113" s="42"/>
      <c r="DH113" s="42"/>
    </row>
    <row r="114" spans="1:112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42"/>
      <c r="CW114" s="42"/>
      <c r="CX114" s="42"/>
      <c r="CY114" s="42"/>
      <c r="CZ114" s="42"/>
      <c r="DA114" s="42"/>
      <c r="DB114" s="42"/>
      <c r="DC114" s="42"/>
      <c r="DD114" s="42"/>
      <c r="DE114" s="42"/>
      <c r="DF114" s="42"/>
      <c r="DG114" s="42"/>
      <c r="DH114" s="42"/>
    </row>
    <row r="115" spans="1:112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  <c r="CB115" s="42"/>
      <c r="CC115" s="42"/>
      <c r="CD115" s="42"/>
      <c r="CE115" s="42"/>
      <c r="CF115" s="42"/>
      <c r="CG115" s="42"/>
      <c r="CH115" s="42"/>
      <c r="CI115" s="42"/>
      <c r="CJ115" s="42"/>
      <c r="CK115" s="42"/>
      <c r="CL115" s="42"/>
      <c r="CM115" s="42"/>
      <c r="CN115" s="42"/>
      <c r="CO115" s="42"/>
      <c r="CP115" s="42"/>
      <c r="CQ115" s="42"/>
      <c r="CR115" s="42"/>
      <c r="CS115" s="42"/>
      <c r="CT115" s="42"/>
      <c r="CU115" s="42"/>
      <c r="CV115" s="42"/>
      <c r="CW115" s="42"/>
      <c r="CX115" s="42"/>
      <c r="CY115" s="42"/>
      <c r="CZ115" s="42"/>
      <c r="DA115" s="42"/>
      <c r="DB115" s="42"/>
      <c r="DC115" s="42"/>
      <c r="DD115" s="42"/>
      <c r="DE115" s="42"/>
      <c r="DF115" s="42"/>
      <c r="DG115" s="42"/>
      <c r="DH115" s="42"/>
    </row>
    <row r="116" spans="1:112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42"/>
      <c r="CD116" s="42"/>
      <c r="CE116" s="42"/>
      <c r="CF116" s="42"/>
      <c r="CG116" s="42"/>
      <c r="CH116" s="42"/>
      <c r="CI116" s="42"/>
      <c r="CJ116" s="42"/>
      <c r="CK116" s="42"/>
      <c r="CL116" s="42"/>
      <c r="CM116" s="42"/>
      <c r="CN116" s="42"/>
      <c r="CO116" s="42"/>
      <c r="CP116" s="42"/>
      <c r="CQ116" s="42"/>
      <c r="CR116" s="42"/>
      <c r="CS116" s="42"/>
      <c r="CT116" s="42"/>
      <c r="CU116" s="42"/>
      <c r="CV116" s="42"/>
      <c r="CW116" s="42"/>
      <c r="CX116" s="42"/>
      <c r="CY116" s="42"/>
      <c r="CZ116" s="42"/>
      <c r="DA116" s="42"/>
      <c r="DB116" s="42"/>
      <c r="DC116" s="42"/>
      <c r="DD116" s="42"/>
      <c r="DE116" s="42"/>
      <c r="DF116" s="42"/>
      <c r="DG116" s="42"/>
      <c r="DH116" s="42"/>
    </row>
    <row r="117" spans="1:112" x14ac:dyDescent="0.25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42"/>
      <c r="CD117" s="42"/>
      <c r="CE117" s="42"/>
      <c r="CF117" s="42"/>
      <c r="CG117" s="42"/>
      <c r="CH117" s="42"/>
      <c r="CI117" s="42"/>
      <c r="CJ117" s="42"/>
      <c r="CK117" s="42"/>
      <c r="CL117" s="42"/>
      <c r="CM117" s="42"/>
      <c r="CN117" s="42"/>
      <c r="CO117" s="42"/>
      <c r="CP117" s="42"/>
      <c r="CQ117" s="42"/>
      <c r="CR117" s="42"/>
      <c r="CS117" s="42"/>
      <c r="CT117" s="42"/>
      <c r="CU117" s="42"/>
      <c r="CV117" s="42"/>
      <c r="CW117" s="42"/>
      <c r="CX117" s="42"/>
      <c r="CY117" s="42"/>
      <c r="CZ117" s="42"/>
      <c r="DA117" s="42"/>
      <c r="DB117" s="42"/>
      <c r="DC117" s="42"/>
      <c r="DD117" s="42"/>
      <c r="DE117" s="42"/>
      <c r="DF117" s="42"/>
      <c r="DG117" s="42"/>
      <c r="DH117" s="42"/>
    </row>
    <row r="118" spans="1:112" x14ac:dyDescent="0.25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42"/>
      <c r="CD118" s="42"/>
      <c r="CE118" s="42"/>
      <c r="CF118" s="42"/>
      <c r="CG118" s="42"/>
      <c r="CH118" s="42"/>
      <c r="CI118" s="42"/>
      <c r="CJ118" s="42"/>
      <c r="CK118" s="42"/>
      <c r="CL118" s="42"/>
      <c r="CM118" s="42"/>
      <c r="CN118" s="42"/>
      <c r="CO118" s="42"/>
      <c r="CP118" s="42"/>
      <c r="CQ118" s="42"/>
      <c r="CR118" s="42"/>
      <c r="CS118" s="42"/>
      <c r="CT118" s="42"/>
      <c r="CU118" s="42"/>
      <c r="CV118" s="42"/>
      <c r="CW118" s="42"/>
      <c r="CX118" s="42"/>
      <c r="CY118" s="42"/>
      <c r="CZ118" s="42"/>
      <c r="DA118" s="42"/>
      <c r="DB118" s="42"/>
      <c r="DC118" s="42"/>
      <c r="DD118" s="42"/>
      <c r="DE118" s="42"/>
      <c r="DF118" s="42"/>
      <c r="DG118" s="42"/>
      <c r="DH118" s="42"/>
    </row>
    <row r="119" spans="1:112" x14ac:dyDescent="0.25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</row>
    <row r="120" spans="1:112" x14ac:dyDescent="0.25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  <c r="CB120" s="42"/>
      <c r="CC120" s="42"/>
      <c r="CD120" s="42"/>
      <c r="CE120" s="42"/>
      <c r="CF120" s="42"/>
      <c r="CG120" s="42"/>
      <c r="CH120" s="42"/>
      <c r="CI120" s="42"/>
      <c r="CJ120" s="42"/>
      <c r="CK120" s="42"/>
      <c r="CL120" s="42"/>
      <c r="CM120" s="42"/>
      <c r="CN120" s="42"/>
      <c r="CO120" s="42"/>
      <c r="CP120" s="42"/>
      <c r="CQ120" s="42"/>
      <c r="CR120" s="42"/>
      <c r="CS120" s="42"/>
      <c r="CT120" s="42"/>
      <c r="CU120" s="42"/>
      <c r="CV120" s="42"/>
      <c r="CW120" s="42"/>
      <c r="CX120" s="42"/>
      <c r="CY120" s="42"/>
      <c r="CZ120" s="42"/>
      <c r="DA120" s="42"/>
      <c r="DB120" s="42"/>
      <c r="DC120" s="42"/>
      <c r="DD120" s="42"/>
      <c r="DE120" s="42"/>
      <c r="DF120" s="42"/>
      <c r="DG120" s="42"/>
      <c r="DH120" s="42"/>
    </row>
    <row r="121" spans="1:112" x14ac:dyDescent="0.25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42"/>
      <c r="CH121" s="42"/>
      <c r="CI121" s="42"/>
      <c r="CJ121" s="42"/>
      <c r="CK121" s="42"/>
      <c r="CL121" s="42"/>
      <c r="CM121" s="42"/>
      <c r="CN121" s="42"/>
      <c r="CO121" s="42"/>
      <c r="CP121" s="42"/>
      <c r="CQ121" s="42"/>
      <c r="CR121" s="42"/>
      <c r="CS121" s="42"/>
      <c r="CT121" s="42"/>
      <c r="CU121" s="42"/>
      <c r="CV121" s="42"/>
      <c r="CW121" s="42"/>
      <c r="CX121" s="42"/>
      <c r="CY121" s="42"/>
      <c r="CZ121" s="42"/>
      <c r="DA121" s="42"/>
      <c r="DB121" s="42"/>
      <c r="DC121" s="42"/>
      <c r="DD121" s="42"/>
      <c r="DE121" s="42"/>
      <c r="DF121" s="42"/>
      <c r="DG121" s="42"/>
      <c r="DH121" s="42"/>
    </row>
    <row r="122" spans="1:112" x14ac:dyDescent="0.25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2"/>
      <c r="CT122" s="42"/>
      <c r="CU122" s="42"/>
      <c r="CV122" s="42"/>
      <c r="CW122" s="42"/>
      <c r="CX122" s="42"/>
      <c r="CY122" s="42"/>
      <c r="CZ122" s="42"/>
      <c r="DA122" s="42"/>
      <c r="DB122" s="42"/>
      <c r="DC122" s="42"/>
      <c r="DD122" s="42"/>
      <c r="DE122" s="42"/>
      <c r="DF122" s="42"/>
      <c r="DG122" s="42"/>
      <c r="DH122" s="42"/>
    </row>
    <row r="123" spans="1:112" x14ac:dyDescent="0.25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42"/>
      <c r="CH123" s="42"/>
      <c r="CI123" s="42"/>
      <c r="CJ123" s="42"/>
      <c r="CK123" s="42"/>
      <c r="CL123" s="42"/>
      <c r="CM123" s="42"/>
      <c r="CN123" s="42"/>
      <c r="CO123" s="42"/>
      <c r="CP123" s="42"/>
      <c r="CQ123" s="42"/>
      <c r="CR123" s="42"/>
      <c r="CS123" s="42"/>
      <c r="CT123" s="42"/>
      <c r="CU123" s="42"/>
      <c r="CV123" s="42"/>
      <c r="CW123" s="42"/>
      <c r="CX123" s="42"/>
      <c r="CY123" s="42"/>
      <c r="CZ123" s="42"/>
      <c r="DA123" s="42"/>
      <c r="DB123" s="42"/>
      <c r="DC123" s="42"/>
      <c r="DD123" s="42"/>
      <c r="DE123" s="42"/>
      <c r="DF123" s="42"/>
      <c r="DG123" s="42"/>
      <c r="DH123" s="42"/>
    </row>
    <row r="124" spans="1:112" x14ac:dyDescent="0.25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  <c r="CD124" s="42"/>
      <c r="CE124" s="42"/>
      <c r="CF124" s="42"/>
      <c r="CG124" s="42"/>
      <c r="CH124" s="42"/>
      <c r="CI124" s="42"/>
      <c r="CJ124" s="42"/>
      <c r="CK124" s="42"/>
      <c r="CL124" s="42"/>
      <c r="CM124" s="42"/>
      <c r="CN124" s="42"/>
      <c r="CO124" s="42"/>
      <c r="CP124" s="42"/>
      <c r="CQ124" s="42"/>
      <c r="CR124" s="42"/>
      <c r="CS124" s="42"/>
      <c r="CT124" s="42"/>
      <c r="CU124" s="42"/>
      <c r="CV124" s="42"/>
      <c r="CW124" s="42"/>
      <c r="CX124" s="42"/>
      <c r="CY124" s="42"/>
      <c r="CZ124" s="42"/>
      <c r="DA124" s="42"/>
      <c r="DB124" s="42"/>
      <c r="DC124" s="42"/>
      <c r="DD124" s="42"/>
      <c r="DE124" s="42"/>
      <c r="DF124" s="42"/>
      <c r="DG124" s="42"/>
      <c r="DH124" s="42"/>
    </row>
    <row r="125" spans="1:112" x14ac:dyDescent="0.25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  <c r="CE125" s="42"/>
      <c r="CF125" s="42"/>
      <c r="CG125" s="42"/>
      <c r="CH125" s="42"/>
      <c r="CI125" s="42"/>
      <c r="CJ125" s="42"/>
      <c r="CK125" s="42"/>
      <c r="CL125" s="42"/>
      <c r="CM125" s="42"/>
      <c r="CN125" s="42"/>
      <c r="CO125" s="42"/>
      <c r="CP125" s="42"/>
      <c r="CQ125" s="42"/>
      <c r="CR125" s="42"/>
      <c r="CS125" s="42"/>
      <c r="CT125" s="42"/>
      <c r="CU125" s="42"/>
      <c r="CV125" s="42"/>
      <c r="CW125" s="42"/>
      <c r="CX125" s="42"/>
      <c r="CY125" s="42"/>
      <c r="CZ125" s="42"/>
      <c r="DA125" s="42"/>
      <c r="DB125" s="42"/>
      <c r="DC125" s="42"/>
      <c r="DD125" s="42"/>
      <c r="DE125" s="42"/>
      <c r="DF125" s="42"/>
      <c r="DG125" s="42"/>
      <c r="DH125" s="42"/>
    </row>
    <row r="126" spans="1:112" x14ac:dyDescent="0.25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  <c r="CF126" s="42"/>
      <c r="CG126" s="42"/>
      <c r="CH126" s="42"/>
      <c r="CI126" s="42"/>
      <c r="CJ126" s="42"/>
      <c r="CK126" s="42"/>
      <c r="CL126" s="42"/>
      <c r="CM126" s="42"/>
      <c r="CN126" s="42"/>
      <c r="CO126" s="42"/>
      <c r="CP126" s="42"/>
      <c r="CQ126" s="42"/>
      <c r="CR126" s="42"/>
      <c r="CS126" s="42"/>
      <c r="CT126" s="42"/>
      <c r="CU126" s="42"/>
      <c r="CV126" s="42"/>
      <c r="CW126" s="42"/>
      <c r="CX126" s="42"/>
      <c r="CY126" s="42"/>
      <c r="CZ126" s="42"/>
      <c r="DA126" s="42"/>
      <c r="DB126" s="42"/>
      <c r="DC126" s="42"/>
      <c r="DD126" s="42"/>
      <c r="DE126" s="42"/>
      <c r="DF126" s="42"/>
      <c r="DG126" s="42"/>
      <c r="DH126" s="42"/>
    </row>
    <row r="127" spans="1:112" x14ac:dyDescent="0.25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  <c r="DC127" s="42"/>
      <c r="DD127" s="42"/>
      <c r="DE127" s="42"/>
      <c r="DF127" s="42"/>
      <c r="DG127" s="42"/>
      <c r="DH127" s="42"/>
    </row>
    <row r="128" spans="1:112" x14ac:dyDescent="0.25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  <c r="CE128" s="42"/>
      <c r="CF128" s="42"/>
      <c r="CG128" s="42"/>
      <c r="CH128" s="42"/>
      <c r="CI128" s="42"/>
      <c r="CJ128" s="42"/>
      <c r="CK128" s="42"/>
      <c r="CL128" s="42"/>
      <c r="CM128" s="42"/>
      <c r="CN128" s="42"/>
      <c r="CO128" s="42"/>
      <c r="CP128" s="42"/>
      <c r="CQ128" s="42"/>
      <c r="CR128" s="42"/>
      <c r="CS128" s="42"/>
      <c r="CT128" s="42"/>
      <c r="CU128" s="42"/>
      <c r="CV128" s="42"/>
      <c r="CW128" s="42"/>
      <c r="CX128" s="42"/>
      <c r="CY128" s="42"/>
      <c r="CZ128" s="42"/>
      <c r="DA128" s="42"/>
      <c r="DB128" s="42"/>
      <c r="DC128" s="42"/>
      <c r="DD128" s="42"/>
      <c r="DE128" s="42"/>
      <c r="DF128" s="42"/>
      <c r="DG128" s="42"/>
      <c r="DH128" s="42"/>
    </row>
    <row r="129" spans="1:112" x14ac:dyDescent="0.25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  <c r="CB129" s="42"/>
      <c r="CC129" s="42"/>
      <c r="CD129" s="42"/>
      <c r="CE129" s="42"/>
      <c r="CF129" s="42"/>
      <c r="CG129" s="42"/>
      <c r="CH129" s="42"/>
      <c r="CI129" s="42"/>
      <c r="CJ129" s="42"/>
      <c r="CK129" s="42"/>
      <c r="CL129" s="42"/>
      <c r="CM129" s="42"/>
      <c r="CN129" s="42"/>
      <c r="CO129" s="42"/>
      <c r="CP129" s="42"/>
      <c r="CQ129" s="42"/>
      <c r="CR129" s="42"/>
      <c r="CS129" s="42"/>
      <c r="CT129" s="42"/>
      <c r="CU129" s="42"/>
      <c r="CV129" s="42"/>
      <c r="CW129" s="42"/>
      <c r="CX129" s="42"/>
      <c r="CY129" s="42"/>
      <c r="CZ129" s="42"/>
      <c r="DA129" s="42"/>
      <c r="DB129" s="42"/>
      <c r="DC129" s="42"/>
      <c r="DD129" s="42"/>
      <c r="DE129" s="42"/>
      <c r="DF129" s="42"/>
      <c r="DG129" s="42"/>
      <c r="DH129" s="42"/>
    </row>
    <row r="130" spans="1:112" x14ac:dyDescent="0.25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  <c r="CB130" s="42"/>
      <c r="CC130" s="42"/>
      <c r="CD130" s="42"/>
      <c r="CE130" s="42"/>
      <c r="CF130" s="42"/>
      <c r="CG130" s="42"/>
      <c r="CH130" s="42"/>
      <c r="CI130" s="42"/>
      <c r="CJ130" s="42"/>
      <c r="CK130" s="42"/>
      <c r="CL130" s="42"/>
      <c r="CM130" s="42"/>
      <c r="CN130" s="42"/>
      <c r="CO130" s="42"/>
      <c r="CP130" s="42"/>
      <c r="CQ130" s="42"/>
      <c r="CR130" s="42"/>
      <c r="CS130" s="42"/>
      <c r="CT130" s="42"/>
      <c r="CU130" s="42"/>
      <c r="CV130" s="42"/>
      <c r="CW130" s="42"/>
      <c r="CX130" s="42"/>
      <c r="CY130" s="42"/>
      <c r="CZ130" s="42"/>
      <c r="DA130" s="42"/>
      <c r="DB130" s="42"/>
      <c r="DC130" s="42"/>
      <c r="DD130" s="42"/>
      <c r="DE130" s="42"/>
      <c r="DF130" s="42"/>
      <c r="DG130" s="42"/>
      <c r="DH130" s="42"/>
    </row>
    <row r="131" spans="1:112" x14ac:dyDescent="0.25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42"/>
      <c r="CH131" s="42"/>
      <c r="CI131" s="42"/>
      <c r="CJ131" s="42"/>
      <c r="CK131" s="42"/>
      <c r="CL131" s="42"/>
      <c r="CM131" s="42"/>
      <c r="CN131" s="42"/>
      <c r="CO131" s="42"/>
      <c r="CP131" s="42"/>
      <c r="CQ131" s="42"/>
      <c r="CR131" s="42"/>
      <c r="CS131" s="42"/>
      <c r="CT131" s="42"/>
      <c r="CU131" s="42"/>
      <c r="CV131" s="42"/>
      <c r="CW131" s="42"/>
      <c r="CX131" s="42"/>
      <c r="CY131" s="42"/>
      <c r="CZ131" s="42"/>
      <c r="DA131" s="42"/>
      <c r="DB131" s="42"/>
      <c r="DC131" s="42"/>
      <c r="DD131" s="42"/>
      <c r="DE131" s="42"/>
      <c r="DF131" s="42"/>
      <c r="DG131" s="42"/>
      <c r="DH131" s="42"/>
    </row>
    <row r="132" spans="1:112" x14ac:dyDescent="0.25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  <c r="CL132" s="42"/>
      <c r="CM132" s="42"/>
      <c r="CN132" s="42"/>
      <c r="CO132" s="42"/>
      <c r="CP132" s="42"/>
      <c r="CQ132" s="42"/>
      <c r="CR132" s="42"/>
      <c r="CS132" s="42"/>
      <c r="CT132" s="42"/>
      <c r="CU132" s="42"/>
      <c r="CV132" s="42"/>
      <c r="CW132" s="42"/>
      <c r="CX132" s="42"/>
      <c r="CY132" s="42"/>
      <c r="CZ132" s="42"/>
      <c r="DA132" s="42"/>
      <c r="DB132" s="42"/>
      <c r="DC132" s="42"/>
      <c r="DD132" s="42"/>
      <c r="DE132" s="42"/>
      <c r="DF132" s="42"/>
      <c r="DG132" s="42"/>
      <c r="DH132" s="42"/>
    </row>
    <row r="133" spans="1:112" x14ac:dyDescent="0.25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42"/>
      <c r="CH133" s="42"/>
      <c r="CI133" s="42"/>
      <c r="CJ133" s="42"/>
      <c r="CK133" s="42"/>
      <c r="CL133" s="42"/>
      <c r="CM133" s="42"/>
      <c r="CN133" s="42"/>
      <c r="CO133" s="42"/>
      <c r="CP133" s="42"/>
      <c r="CQ133" s="42"/>
      <c r="CR133" s="42"/>
      <c r="CS133" s="42"/>
      <c r="CT133" s="42"/>
      <c r="CU133" s="42"/>
      <c r="CV133" s="42"/>
      <c r="CW133" s="42"/>
      <c r="CX133" s="42"/>
      <c r="CY133" s="42"/>
      <c r="CZ133" s="42"/>
      <c r="DA133" s="42"/>
      <c r="DB133" s="42"/>
      <c r="DC133" s="42"/>
      <c r="DD133" s="42"/>
      <c r="DE133" s="42"/>
      <c r="DF133" s="42"/>
      <c r="DG133" s="42"/>
      <c r="DH133" s="42"/>
    </row>
    <row r="134" spans="1:112" x14ac:dyDescent="0.25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  <c r="CF134" s="42"/>
      <c r="CG134" s="42"/>
      <c r="CH134" s="42"/>
      <c r="CI134" s="42"/>
      <c r="CJ134" s="42"/>
      <c r="CK134" s="42"/>
      <c r="CL134" s="42"/>
      <c r="CM134" s="42"/>
      <c r="CN134" s="42"/>
      <c r="CO134" s="42"/>
      <c r="CP134" s="42"/>
      <c r="CQ134" s="42"/>
      <c r="CR134" s="42"/>
      <c r="CS134" s="42"/>
      <c r="CT134" s="42"/>
      <c r="CU134" s="42"/>
      <c r="CV134" s="42"/>
      <c r="CW134" s="42"/>
      <c r="CX134" s="42"/>
      <c r="CY134" s="42"/>
      <c r="CZ134" s="42"/>
      <c r="DA134" s="42"/>
      <c r="DB134" s="42"/>
      <c r="DC134" s="42"/>
      <c r="DD134" s="42"/>
      <c r="DE134" s="42"/>
      <c r="DF134" s="42"/>
      <c r="DG134" s="42"/>
      <c r="DH134" s="42"/>
    </row>
    <row r="135" spans="1:112" x14ac:dyDescent="0.25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</row>
    <row r="136" spans="1:112" x14ac:dyDescent="0.25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  <c r="CB136" s="42"/>
      <c r="CC136" s="42"/>
      <c r="CD136" s="42"/>
      <c r="CE136" s="42"/>
      <c r="CF136" s="42"/>
      <c r="CG136" s="42"/>
      <c r="CH136" s="42"/>
      <c r="CI136" s="42"/>
      <c r="CJ136" s="42"/>
      <c r="CK136" s="42"/>
      <c r="CL136" s="42"/>
      <c r="CM136" s="42"/>
      <c r="CN136" s="42"/>
      <c r="CO136" s="42"/>
      <c r="CP136" s="42"/>
      <c r="CQ136" s="42"/>
      <c r="CR136" s="42"/>
      <c r="CS136" s="42"/>
      <c r="CT136" s="42"/>
      <c r="CU136" s="42"/>
      <c r="CV136" s="42"/>
      <c r="CW136" s="42"/>
      <c r="CX136" s="42"/>
      <c r="CY136" s="42"/>
      <c r="CZ136" s="42"/>
      <c r="DA136" s="42"/>
      <c r="DB136" s="42"/>
      <c r="DC136" s="42"/>
      <c r="DD136" s="42"/>
      <c r="DE136" s="42"/>
      <c r="DF136" s="42"/>
      <c r="DG136" s="42"/>
      <c r="DH136" s="42"/>
    </row>
    <row r="137" spans="1:112" x14ac:dyDescent="0.25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  <c r="CE137" s="42"/>
      <c r="CF137" s="42"/>
      <c r="CG137" s="42"/>
      <c r="CH137" s="42"/>
      <c r="CI137" s="42"/>
      <c r="CJ137" s="42"/>
      <c r="CK137" s="42"/>
      <c r="CL137" s="42"/>
      <c r="CM137" s="42"/>
      <c r="CN137" s="42"/>
      <c r="CO137" s="42"/>
      <c r="CP137" s="42"/>
      <c r="CQ137" s="42"/>
      <c r="CR137" s="42"/>
      <c r="CS137" s="42"/>
      <c r="CT137" s="42"/>
      <c r="CU137" s="42"/>
      <c r="CV137" s="42"/>
      <c r="CW137" s="42"/>
      <c r="CX137" s="42"/>
      <c r="CY137" s="42"/>
      <c r="CZ137" s="42"/>
      <c r="DA137" s="42"/>
      <c r="DB137" s="42"/>
      <c r="DC137" s="42"/>
      <c r="DD137" s="42"/>
      <c r="DE137" s="42"/>
      <c r="DF137" s="42"/>
      <c r="DG137" s="42"/>
      <c r="DH137" s="42"/>
    </row>
    <row r="138" spans="1:112" x14ac:dyDescent="0.25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  <c r="CB138" s="42"/>
      <c r="CC138" s="42"/>
      <c r="CD138" s="42"/>
      <c r="CE138" s="42"/>
      <c r="CF138" s="42"/>
      <c r="CG138" s="42"/>
      <c r="CH138" s="42"/>
      <c r="CI138" s="42"/>
      <c r="CJ138" s="42"/>
      <c r="CK138" s="42"/>
      <c r="CL138" s="42"/>
      <c r="CM138" s="42"/>
      <c r="CN138" s="42"/>
      <c r="CO138" s="42"/>
      <c r="CP138" s="42"/>
      <c r="CQ138" s="42"/>
      <c r="CR138" s="42"/>
      <c r="CS138" s="42"/>
      <c r="CT138" s="42"/>
      <c r="CU138" s="42"/>
      <c r="CV138" s="42"/>
      <c r="CW138" s="42"/>
      <c r="CX138" s="42"/>
      <c r="CY138" s="42"/>
      <c r="CZ138" s="42"/>
      <c r="DA138" s="42"/>
      <c r="DB138" s="42"/>
      <c r="DC138" s="42"/>
      <c r="DD138" s="42"/>
      <c r="DE138" s="42"/>
      <c r="DF138" s="42"/>
      <c r="DG138" s="42"/>
      <c r="DH138" s="42"/>
    </row>
    <row r="139" spans="1:112" x14ac:dyDescent="0.25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  <c r="CD139" s="42"/>
      <c r="CE139" s="42"/>
      <c r="CF139" s="42"/>
      <c r="CG139" s="42"/>
      <c r="CH139" s="42"/>
      <c r="CI139" s="42"/>
      <c r="CJ139" s="42"/>
      <c r="CK139" s="42"/>
      <c r="CL139" s="42"/>
      <c r="CM139" s="42"/>
      <c r="CN139" s="42"/>
      <c r="CO139" s="42"/>
      <c r="CP139" s="42"/>
      <c r="CQ139" s="42"/>
      <c r="CR139" s="42"/>
      <c r="CS139" s="42"/>
      <c r="CT139" s="42"/>
      <c r="CU139" s="42"/>
      <c r="CV139" s="42"/>
      <c r="CW139" s="42"/>
      <c r="CX139" s="42"/>
      <c r="CY139" s="42"/>
      <c r="CZ139" s="42"/>
      <c r="DA139" s="42"/>
      <c r="DB139" s="42"/>
      <c r="DC139" s="42"/>
      <c r="DD139" s="42"/>
      <c r="DE139" s="42"/>
      <c r="DF139" s="42"/>
      <c r="DG139" s="42"/>
      <c r="DH139" s="42"/>
    </row>
    <row r="140" spans="1:112" x14ac:dyDescent="0.25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42"/>
      <c r="CJ140" s="42"/>
      <c r="CK140" s="42"/>
      <c r="CL140" s="42"/>
      <c r="CM140" s="42"/>
      <c r="CN140" s="42"/>
      <c r="CO140" s="42"/>
      <c r="CP140" s="42"/>
      <c r="CQ140" s="42"/>
      <c r="CR140" s="42"/>
      <c r="CS140" s="42"/>
      <c r="CT140" s="42"/>
      <c r="CU140" s="42"/>
      <c r="CV140" s="42"/>
      <c r="CW140" s="42"/>
      <c r="CX140" s="42"/>
      <c r="CY140" s="42"/>
      <c r="CZ140" s="42"/>
      <c r="DA140" s="42"/>
      <c r="DB140" s="42"/>
      <c r="DC140" s="42"/>
      <c r="DD140" s="42"/>
      <c r="DE140" s="42"/>
      <c r="DF140" s="42"/>
      <c r="DG140" s="42"/>
      <c r="DH140" s="42"/>
    </row>
    <row r="141" spans="1:112" x14ac:dyDescent="0.25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42"/>
      <c r="CH141" s="42"/>
      <c r="CI141" s="42"/>
      <c r="CJ141" s="42"/>
      <c r="CK141" s="42"/>
      <c r="CL141" s="42"/>
      <c r="CM141" s="42"/>
      <c r="CN141" s="42"/>
      <c r="CO141" s="42"/>
      <c r="CP141" s="42"/>
      <c r="CQ141" s="42"/>
      <c r="CR141" s="42"/>
      <c r="CS141" s="42"/>
      <c r="CT141" s="42"/>
      <c r="CU141" s="42"/>
      <c r="CV141" s="42"/>
      <c r="CW141" s="42"/>
      <c r="CX141" s="42"/>
      <c r="CY141" s="42"/>
      <c r="CZ141" s="42"/>
      <c r="DA141" s="42"/>
      <c r="DB141" s="42"/>
      <c r="DC141" s="42"/>
      <c r="DD141" s="42"/>
      <c r="DE141" s="42"/>
      <c r="DF141" s="42"/>
      <c r="DG141" s="42"/>
      <c r="DH141" s="42"/>
    </row>
    <row r="142" spans="1:112" x14ac:dyDescent="0.25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2"/>
      <c r="CB142" s="42"/>
      <c r="CC142" s="42"/>
      <c r="CD142" s="42"/>
      <c r="CE142" s="42"/>
      <c r="CF142" s="42"/>
      <c r="CG142" s="42"/>
      <c r="CH142" s="42"/>
      <c r="CI142" s="42"/>
      <c r="CJ142" s="42"/>
      <c r="CK142" s="42"/>
      <c r="CL142" s="42"/>
      <c r="CM142" s="42"/>
      <c r="CN142" s="42"/>
      <c r="CO142" s="42"/>
      <c r="CP142" s="42"/>
      <c r="CQ142" s="42"/>
      <c r="CR142" s="42"/>
      <c r="CS142" s="42"/>
      <c r="CT142" s="42"/>
      <c r="CU142" s="42"/>
      <c r="CV142" s="42"/>
      <c r="CW142" s="42"/>
      <c r="CX142" s="42"/>
      <c r="CY142" s="42"/>
      <c r="CZ142" s="42"/>
      <c r="DA142" s="42"/>
      <c r="DB142" s="42"/>
      <c r="DC142" s="42"/>
      <c r="DD142" s="42"/>
      <c r="DE142" s="42"/>
      <c r="DF142" s="42"/>
      <c r="DG142" s="42"/>
      <c r="DH142" s="42"/>
    </row>
    <row r="143" spans="1:112" x14ac:dyDescent="0.25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2"/>
      <c r="CK143" s="42"/>
      <c r="CL143" s="42"/>
      <c r="CM143" s="42"/>
      <c r="CN143" s="42"/>
      <c r="CO143" s="42"/>
      <c r="CP143" s="42"/>
      <c r="CQ143" s="42"/>
      <c r="CR143" s="42"/>
      <c r="CS143" s="42"/>
      <c r="CT143" s="42"/>
      <c r="CU143" s="42"/>
      <c r="CV143" s="42"/>
      <c r="CW143" s="42"/>
      <c r="CX143" s="42"/>
      <c r="CY143" s="42"/>
      <c r="CZ143" s="42"/>
      <c r="DA143" s="42"/>
      <c r="DB143" s="42"/>
      <c r="DC143" s="42"/>
      <c r="DD143" s="42"/>
      <c r="DE143" s="42"/>
      <c r="DF143" s="42"/>
      <c r="DG143" s="42"/>
      <c r="DH143" s="42"/>
    </row>
    <row r="144" spans="1:112" x14ac:dyDescent="0.25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  <c r="CF144" s="42"/>
      <c r="CG144" s="42"/>
      <c r="CH144" s="42"/>
      <c r="CI144" s="42"/>
      <c r="CJ144" s="42"/>
      <c r="CK144" s="42"/>
      <c r="CL144" s="42"/>
      <c r="CM144" s="42"/>
      <c r="CN144" s="42"/>
      <c r="CO144" s="42"/>
      <c r="CP144" s="42"/>
      <c r="CQ144" s="42"/>
      <c r="CR144" s="42"/>
      <c r="CS144" s="42"/>
      <c r="CT144" s="42"/>
      <c r="CU144" s="42"/>
      <c r="CV144" s="42"/>
      <c r="CW144" s="42"/>
      <c r="CX144" s="42"/>
      <c r="CY144" s="42"/>
      <c r="CZ144" s="42"/>
      <c r="DA144" s="42"/>
      <c r="DB144" s="42"/>
      <c r="DC144" s="42"/>
      <c r="DD144" s="42"/>
      <c r="DE144" s="42"/>
      <c r="DF144" s="42"/>
      <c r="DG144" s="42"/>
      <c r="DH144" s="42"/>
    </row>
    <row r="145" spans="1:112" x14ac:dyDescent="0.25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  <c r="CF145" s="42"/>
      <c r="CG145" s="42"/>
      <c r="CH145" s="42"/>
      <c r="CI145" s="42"/>
      <c r="CJ145" s="42"/>
      <c r="CK145" s="42"/>
      <c r="CL145" s="42"/>
      <c r="CM145" s="42"/>
      <c r="CN145" s="42"/>
      <c r="CO145" s="42"/>
      <c r="CP145" s="42"/>
      <c r="CQ145" s="42"/>
      <c r="CR145" s="42"/>
      <c r="CS145" s="42"/>
      <c r="CT145" s="42"/>
      <c r="CU145" s="42"/>
      <c r="CV145" s="42"/>
      <c r="CW145" s="42"/>
      <c r="CX145" s="42"/>
      <c r="CY145" s="42"/>
      <c r="CZ145" s="42"/>
      <c r="DA145" s="42"/>
      <c r="DB145" s="42"/>
      <c r="DC145" s="42"/>
      <c r="DD145" s="42"/>
      <c r="DE145" s="42"/>
      <c r="DF145" s="42"/>
      <c r="DG145" s="42"/>
      <c r="DH145" s="42"/>
    </row>
    <row r="146" spans="1:112" x14ac:dyDescent="0.25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42"/>
      <c r="CG146" s="42"/>
      <c r="CH146" s="42"/>
      <c r="CI146" s="42"/>
      <c r="CJ146" s="42"/>
      <c r="CK146" s="42"/>
      <c r="CL146" s="42"/>
      <c r="CM146" s="42"/>
      <c r="CN146" s="42"/>
      <c r="CO146" s="42"/>
      <c r="CP146" s="42"/>
      <c r="CQ146" s="42"/>
      <c r="CR146" s="42"/>
      <c r="CS146" s="42"/>
      <c r="CT146" s="42"/>
      <c r="CU146" s="42"/>
      <c r="CV146" s="42"/>
      <c r="CW146" s="42"/>
      <c r="CX146" s="42"/>
      <c r="CY146" s="42"/>
      <c r="CZ146" s="42"/>
      <c r="DA146" s="42"/>
      <c r="DB146" s="42"/>
      <c r="DC146" s="42"/>
      <c r="DD146" s="42"/>
      <c r="DE146" s="42"/>
      <c r="DF146" s="42"/>
      <c r="DG146" s="42"/>
      <c r="DH146" s="42"/>
    </row>
    <row r="147" spans="1:112" x14ac:dyDescent="0.25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  <c r="CF147" s="42"/>
      <c r="CG147" s="42"/>
      <c r="CH147" s="42"/>
      <c r="CI147" s="42"/>
      <c r="CJ147" s="42"/>
      <c r="CK147" s="42"/>
      <c r="CL147" s="42"/>
      <c r="CM147" s="42"/>
      <c r="CN147" s="42"/>
      <c r="CO147" s="42"/>
      <c r="CP147" s="42"/>
      <c r="CQ147" s="42"/>
      <c r="CR147" s="42"/>
      <c r="CS147" s="42"/>
      <c r="CT147" s="42"/>
      <c r="CU147" s="42"/>
      <c r="CV147" s="42"/>
      <c r="CW147" s="42"/>
      <c r="CX147" s="42"/>
      <c r="CY147" s="42"/>
      <c r="CZ147" s="42"/>
      <c r="DA147" s="42"/>
      <c r="DB147" s="42"/>
      <c r="DC147" s="42"/>
      <c r="DD147" s="42"/>
      <c r="DE147" s="42"/>
      <c r="DF147" s="42"/>
      <c r="DG147" s="42"/>
      <c r="DH147" s="42"/>
    </row>
    <row r="148" spans="1:112" x14ac:dyDescent="0.25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  <c r="BF148" s="42"/>
      <c r="BG148" s="42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  <c r="BT148" s="42"/>
      <c r="BU148" s="42"/>
      <c r="BV148" s="42"/>
      <c r="BW148" s="42"/>
      <c r="BX148" s="42"/>
      <c r="BY148" s="42"/>
      <c r="BZ148" s="42"/>
      <c r="CA148" s="42"/>
      <c r="CB148" s="42"/>
      <c r="CC148" s="42"/>
      <c r="CD148" s="42"/>
      <c r="CE148" s="42"/>
      <c r="CF148" s="42"/>
      <c r="CG148" s="42"/>
      <c r="CH148" s="42"/>
      <c r="CI148" s="42"/>
      <c r="CJ148" s="42"/>
      <c r="CK148" s="42"/>
      <c r="CL148" s="42"/>
      <c r="CM148" s="42"/>
      <c r="CN148" s="42"/>
      <c r="CO148" s="42"/>
      <c r="CP148" s="42"/>
      <c r="CQ148" s="42"/>
      <c r="CR148" s="42"/>
      <c r="CS148" s="42"/>
      <c r="CT148" s="42"/>
      <c r="CU148" s="42"/>
      <c r="CV148" s="42"/>
      <c r="CW148" s="42"/>
      <c r="CX148" s="42"/>
      <c r="CY148" s="42"/>
      <c r="CZ148" s="42"/>
      <c r="DA148" s="42"/>
      <c r="DB148" s="42"/>
      <c r="DC148" s="42"/>
      <c r="DD148" s="42"/>
      <c r="DE148" s="42"/>
      <c r="DF148" s="42"/>
      <c r="DG148" s="42"/>
      <c r="DH148" s="42"/>
    </row>
    <row r="149" spans="1:112" x14ac:dyDescent="0.25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2"/>
      <c r="CG149" s="42"/>
      <c r="CH149" s="42"/>
      <c r="CI149" s="42"/>
      <c r="CJ149" s="42"/>
      <c r="CK149" s="42"/>
      <c r="CL149" s="42"/>
      <c r="CM149" s="42"/>
      <c r="CN149" s="42"/>
      <c r="CO149" s="42"/>
      <c r="CP149" s="42"/>
      <c r="CQ149" s="42"/>
      <c r="CR149" s="42"/>
      <c r="CS149" s="42"/>
      <c r="CT149" s="42"/>
      <c r="CU149" s="42"/>
      <c r="CV149" s="42"/>
      <c r="CW149" s="42"/>
      <c r="CX149" s="42"/>
      <c r="CY149" s="42"/>
      <c r="CZ149" s="42"/>
      <c r="DA149" s="42"/>
      <c r="DB149" s="42"/>
      <c r="DC149" s="42"/>
      <c r="DD149" s="42"/>
      <c r="DE149" s="42"/>
      <c r="DF149" s="42"/>
      <c r="DG149" s="42"/>
      <c r="DH149" s="42"/>
    </row>
    <row r="150" spans="1:112" x14ac:dyDescent="0.25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  <c r="CE150" s="42"/>
      <c r="CF150" s="42"/>
      <c r="CG150" s="42"/>
      <c r="CH150" s="42"/>
      <c r="CI150" s="42"/>
      <c r="CJ150" s="42"/>
      <c r="CK150" s="42"/>
      <c r="CL150" s="42"/>
      <c r="CM150" s="42"/>
      <c r="CN150" s="42"/>
      <c r="CO150" s="42"/>
      <c r="CP150" s="42"/>
      <c r="CQ150" s="42"/>
      <c r="CR150" s="42"/>
      <c r="CS150" s="42"/>
      <c r="CT150" s="42"/>
      <c r="CU150" s="42"/>
      <c r="CV150" s="42"/>
      <c r="CW150" s="42"/>
      <c r="CX150" s="42"/>
      <c r="CY150" s="42"/>
      <c r="CZ150" s="42"/>
      <c r="DA150" s="42"/>
      <c r="DB150" s="42"/>
      <c r="DC150" s="42"/>
      <c r="DD150" s="42"/>
      <c r="DE150" s="42"/>
      <c r="DF150" s="42"/>
      <c r="DG150" s="42"/>
      <c r="DH150" s="42"/>
    </row>
    <row r="151" spans="1:112" x14ac:dyDescent="0.25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  <c r="CD151" s="42"/>
      <c r="CE151" s="42"/>
      <c r="CF151" s="42"/>
      <c r="CG151" s="42"/>
      <c r="CH151" s="42"/>
      <c r="CI151" s="42"/>
      <c r="CJ151" s="42"/>
      <c r="CK151" s="42"/>
      <c r="CL151" s="42"/>
      <c r="CM151" s="42"/>
      <c r="CN151" s="42"/>
      <c r="CO151" s="42"/>
      <c r="CP151" s="42"/>
      <c r="CQ151" s="42"/>
      <c r="CR151" s="42"/>
      <c r="CS151" s="42"/>
      <c r="CT151" s="42"/>
      <c r="CU151" s="42"/>
      <c r="CV151" s="42"/>
      <c r="CW151" s="42"/>
      <c r="CX151" s="42"/>
      <c r="CY151" s="42"/>
      <c r="CZ151" s="42"/>
      <c r="DA151" s="42"/>
      <c r="DB151" s="42"/>
      <c r="DC151" s="42"/>
      <c r="DD151" s="42"/>
      <c r="DE151" s="42"/>
      <c r="DF151" s="42"/>
      <c r="DG151" s="42"/>
      <c r="DH151" s="42"/>
    </row>
    <row r="152" spans="1:112" x14ac:dyDescent="0.25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  <c r="CB152" s="42"/>
      <c r="CC152" s="42"/>
      <c r="CD152" s="42"/>
      <c r="CE152" s="42"/>
      <c r="CF152" s="42"/>
      <c r="CG152" s="42"/>
      <c r="CH152" s="42"/>
      <c r="CI152" s="42"/>
      <c r="CJ152" s="42"/>
      <c r="CK152" s="42"/>
      <c r="CL152" s="42"/>
      <c r="CM152" s="42"/>
      <c r="CN152" s="42"/>
      <c r="CO152" s="42"/>
      <c r="CP152" s="42"/>
      <c r="CQ152" s="42"/>
      <c r="CR152" s="42"/>
      <c r="CS152" s="42"/>
      <c r="CT152" s="42"/>
      <c r="CU152" s="42"/>
      <c r="CV152" s="42"/>
      <c r="CW152" s="42"/>
      <c r="CX152" s="42"/>
      <c r="CY152" s="42"/>
      <c r="CZ152" s="42"/>
      <c r="DA152" s="42"/>
      <c r="DB152" s="42"/>
      <c r="DC152" s="42"/>
      <c r="DD152" s="42"/>
      <c r="DE152" s="42"/>
      <c r="DF152" s="42"/>
      <c r="DG152" s="42"/>
      <c r="DH152" s="42"/>
    </row>
    <row r="153" spans="1:112" x14ac:dyDescent="0.25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  <c r="CE153" s="42"/>
      <c r="CF153" s="42"/>
      <c r="CG153" s="42"/>
      <c r="CH153" s="42"/>
      <c r="CI153" s="42"/>
      <c r="CJ153" s="42"/>
      <c r="CK153" s="42"/>
      <c r="CL153" s="42"/>
      <c r="CM153" s="42"/>
      <c r="CN153" s="42"/>
      <c r="CO153" s="42"/>
      <c r="CP153" s="42"/>
      <c r="CQ153" s="42"/>
      <c r="CR153" s="42"/>
      <c r="CS153" s="42"/>
      <c r="CT153" s="42"/>
      <c r="CU153" s="42"/>
      <c r="CV153" s="42"/>
      <c r="CW153" s="42"/>
      <c r="CX153" s="42"/>
      <c r="CY153" s="42"/>
      <c r="CZ153" s="42"/>
      <c r="DA153" s="42"/>
      <c r="DB153" s="42"/>
      <c r="DC153" s="42"/>
      <c r="DD153" s="42"/>
      <c r="DE153" s="42"/>
      <c r="DF153" s="42"/>
      <c r="DG153" s="42"/>
      <c r="DH153" s="42"/>
    </row>
    <row r="154" spans="1:112" x14ac:dyDescent="0.25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  <c r="DH154" s="42"/>
    </row>
    <row r="155" spans="1:112" x14ac:dyDescent="0.25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42"/>
      <c r="AS155" s="4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  <c r="BF155" s="42"/>
      <c r="BG155" s="42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  <c r="DC155" s="42"/>
      <c r="DD155" s="42"/>
      <c r="DE155" s="42"/>
      <c r="DF155" s="42"/>
      <c r="DG155" s="42"/>
      <c r="DH155" s="42"/>
    </row>
    <row r="156" spans="1:112" x14ac:dyDescent="0.25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  <c r="CA156" s="42"/>
      <c r="CB156" s="42"/>
      <c r="CC156" s="42"/>
      <c r="CD156" s="42"/>
      <c r="CE156" s="42"/>
      <c r="CF156" s="42"/>
      <c r="CG156" s="42"/>
      <c r="CH156" s="42"/>
      <c r="CI156" s="42"/>
      <c r="CJ156" s="42"/>
      <c r="CK156" s="42"/>
      <c r="CL156" s="42"/>
      <c r="CM156" s="42"/>
      <c r="CN156" s="42"/>
      <c r="CO156" s="42"/>
      <c r="CP156" s="42"/>
      <c r="CQ156" s="42"/>
      <c r="CR156" s="42"/>
      <c r="CS156" s="42"/>
      <c r="CT156" s="42"/>
      <c r="CU156" s="42"/>
      <c r="CV156" s="42"/>
      <c r="CW156" s="42"/>
      <c r="CX156" s="42"/>
      <c r="CY156" s="42"/>
      <c r="CZ156" s="42"/>
      <c r="DA156" s="42"/>
      <c r="DB156" s="42"/>
      <c r="DC156" s="42"/>
      <c r="DD156" s="42"/>
      <c r="DE156" s="42"/>
      <c r="DF156" s="42"/>
      <c r="DG156" s="42"/>
      <c r="DH156" s="42"/>
    </row>
    <row r="157" spans="1:112" x14ac:dyDescent="0.25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  <c r="CD157" s="42"/>
      <c r="CE157" s="42"/>
      <c r="CF157" s="42"/>
      <c r="CG157" s="42"/>
      <c r="CH157" s="42"/>
      <c r="CI157" s="42"/>
      <c r="CJ157" s="42"/>
      <c r="CK157" s="42"/>
      <c r="CL157" s="42"/>
      <c r="CM157" s="42"/>
      <c r="CN157" s="42"/>
      <c r="CO157" s="42"/>
      <c r="CP157" s="42"/>
      <c r="CQ157" s="42"/>
      <c r="CR157" s="42"/>
      <c r="CS157" s="42"/>
      <c r="CT157" s="42"/>
      <c r="CU157" s="42"/>
      <c r="CV157" s="42"/>
      <c r="CW157" s="42"/>
      <c r="CX157" s="42"/>
      <c r="CY157" s="42"/>
      <c r="CZ157" s="42"/>
      <c r="DA157" s="42"/>
      <c r="DB157" s="42"/>
      <c r="DC157" s="42"/>
      <c r="DD157" s="42"/>
      <c r="DE157" s="42"/>
      <c r="DF157" s="42"/>
      <c r="DG157" s="42"/>
      <c r="DH157" s="42"/>
    </row>
    <row r="158" spans="1:112" x14ac:dyDescent="0.25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  <c r="CE158" s="42"/>
      <c r="CF158" s="42"/>
      <c r="CG158" s="42"/>
      <c r="CH158" s="42"/>
      <c r="CI158" s="42"/>
      <c r="CJ158" s="42"/>
      <c r="CK158" s="42"/>
      <c r="CL158" s="42"/>
      <c r="CM158" s="42"/>
      <c r="CN158" s="42"/>
      <c r="CO158" s="42"/>
      <c r="CP158" s="42"/>
      <c r="CQ158" s="42"/>
      <c r="CR158" s="42"/>
      <c r="CS158" s="42"/>
      <c r="CT158" s="42"/>
      <c r="CU158" s="42"/>
      <c r="CV158" s="42"/>
      <c r="CW158" s="42"/>
      <c r="CX158" s="42"/>
      <c r="CY158" s="42"/>
      <c r="CZ158" s="42"/>
      <c r="DA158" s="42"/>
      <c r="DB158" s="42"/>
      <c r="DC158" s="42"/>
      <c r="DD158" s="42"/>
      <c r="DE158" s="42"/>
      <c r="DF158" s="42"/>
      <c r="DG158" s="42"/>
      <c r="DH158" s="42"/>
    </row>
    <row r="159" spans="1:112" x14ac:dyDescent="0.25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  <c r="CE159" s="42"/>
      <c r="CF159" s="42"/>
      <c r="CG159" s="42"/>
      <c r="CH159" s="42"/>
      <c r="CI159" s="42"/>
      <c r="CJ159" s="42"/>
      <c r="CK159" s="42"/>
      <c r="CL159" s="42"/>
      <c r="CM159" s="42"/>
      <c r="CN159" s="42"/>
      <c r="CO159" s="42"/>
      <c r="CP159" s="42"/>
      <c r="CQ159" s="42"/>
      <c r="CR159" s="42"/>
      <c r="CS159" s="42"/>
      <c r="CT159" s="42"/>
      <c r="CU159" s="42"/>
      <c r="CV159" s="42"/>
      <c r="CW159" s="42"/>
      <c r="CX159" s="42"/>
      <c r="CY159" s="42"/>
      <c r="CZ159" s="42"/>
      <c r="DA159" s="42"/>
      <c r="DB159" s="42"/>
      <c r="DC159" s="42"/>
      <c r="DD159" s="42"/>
      <c r="DE159" s="42"/>
      <c r="DF159" s="42"/>
      <c r="DG159" s="42"/>
      <c r="DH159" s="42"/>
    </row>
    <row r="160" spans="1:112" x14ac:dyDescent="0.25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  <c r="CE160" s="42"/>
      <c r="CF160" s="42"/>
      <c r="CG160" s="42"/>
      <c r="CH160" s="42"/>
      <c r="CI160" s="42"/>
      <c r="CJ160" s="42"/>
      <c r="CK160" s="42"/>
      <c r="CL160" s="42"/>
      <c r="CM160" s="42"/>
      <c r="CN160" s="42"/>
      <c r="CO160" s="42"/>
      <c r="CP160" s="42"/>
      <c r="CQ160" s="42"/>
      <c r="CR160" s="42"/>
      <c r="CS160" s="42"/>
      <c r="CT160" s="42"/>
      <c r="CU160" s="42"/>
      <c r="CV160" s="42"/>
      <c r="CW160" s="42"/>
      <c r="CX160" s="42"/>
      <c r="CY160" s="42"/>
      <c r="CZ160" s="42"/>
      <c r="DA160" s="42"/>
      <c r="DB160" s="42"/>
      <c r="DC160" s="42"/>
      <c r="DD160" s="42"/>
      <c r="DE160" s="42"/>
      <c r="DF160" s="42"/>
      <c r="DG160" s="42"/>
      <c r="DH160" s="42"/>
    </row>
    <row r="161" spans="1:112" x14ac:dyDescent="0.25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  <c r="CF161" s="42"/>
      <c r="CG161" s="42"/>
      <c r="CH161" s="42"/>
      <c r="CI161" s="42"/>
      <c r="CJ161" s="42"/>
      <c r="CK161" s="42"/>
      <c r="CL161" s="42"/>
      <c r="CM161" s="42"/>
      <c r="CN161" s="42"/>
      <c r="CO161" s="42"/>
      <c r="CP161" s="42"/>
      <c r="CQ161" s="42"/>
      <c r="CR161" s="42"/>
      <c r="CS161" s="42"/>
      <c r="CT161" s="42"/>
      <c r="CU161" s="42"/>
      <c r="CV161" s="42"/>
      <c r="CW161" s="42"/>
      <c r="CX161" s="42"/>
      <c r="CY161" s="42"/>
      <c r="CZ161" s="42"/>
      <c r="DA161" s="42"/>
      <c r="DB161" s="42"/>
      <c r="DC161" s="42"/>
      <c r="DD161" s="42"/>
      <c r="DE161" s="42"/>
      <c r="DF161" s="42"/>
      <c r="DG161" s="42"/>
      <c r="DH161" s="42"/>
    </row>
    <row r="162" spans="1:112" x14ac:dyDescent="0.25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42"/>
      <c r="CJ162" s="4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42"/>
      <c r="CV162" s="42"/>
      <c r="CW162" s="42"/>
      <c r="CX162" s="42"/>
      <c r="CY162" s="42"/>
      <c r="CZ162" s="42"/>
      <c r="DA162" s="42"/>
      <c r="DB162" s="42"/>
      <c r="DC162" s="42"/>
      <c r="DD162" s="42"/>
      <c r="DE162" s="42"/>
      <c r="DF162" s="42"/>
      <c r="DG162" s="42"/>
      <c r="DH162" s="42"/>
    </row>
    <row r="163" spans="1:112" x14ac:dyDescent="0.25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  <c r="CB163" s="42"/>
      <c r="CC163" s="42"/>
      <c r="CD163" s="42"/>
      <c r="CE163" s="42"/>
      <c r="CF163" s="42"/>
      <c r="CG163" s="42"/>
      <c r="CH163" s="42"/>
      <c r="CI163" s="42"/>
      <c r="CJ163" s="42"/>
      <c r="CK163" s="42"/>
      <c r="CL163" s="42"/>
      <c r="CM163" s="42"/>
      <c r="CN163" s="42"/>
      <c r="CO163" s="42"/>
      <c r="CP163" s="42"/>
      <c r="CQ163" s="42"/>
      <c r="CR163" s="42"/>
      <c r="CS163" s="42"/>
      <c r="CT163" s="42"/>
      <c r="CU163" s="42"/>
      <c r="CV163" s="42"/>
      <c r="CW163" s="42"/>
      <c r="CX163" s="42"/>
      <c r="CY163" s="42"/>
      <c r="CZ163" s="42"/>
      <c r="DA163" s="42"/>
      <c r="DB163" s="42"/>
      <c r="DC163" s="42"/>
      <c r="DD163" s="42"/>
      <c r="DE163" s="42"/>
      <c r="DF163" s="42"/>
      <c r="DG163" s="42"/>
      <c r="DH163" s="42"/>
    </row>
    <row r="164" spans="1:112" x14ac:dyDescent="0.25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42"/>
      <c r="CD164" s="42"/>
      <c r="CE164" s="42"/>
      <c r="CF164" s="42"/>
      <c r="CG164" s="42"/>
      <c r="CH164" s="42"/>
      <c r="CI164" s="42"/>
      <c r="CJ164" s="42"/>
      <c r="CK164" s="42"/>
      <c r="CL164" s="42"/>
      <c r="CM164" s="42"/>
      <c r="CN164" s="42"/>
      <c r="CO164" s="42"/>
      <c r="CP164" s="42"/>
      <c r="CQ164" s="42"/>
      <c r="CR164" s="42"/>
      <c r="CS164" s="42"/>
      <c r="CT164" s="42"/>
      <c r="CU164" s="42"/>
      <c r="CV164" s="42"/>
      <c r="CW164" s="42"/>
      <c r="CX164" s="42"/>
      <c r="CY164" s="42"/>
      <c r="CZ164" s="42"/>
      <c r="DA164" s="42"/>
      <c r="DB164" s="42"/>
      <c r="DC164" s="42"/>
      <c r="DD164" s="42"/>
      <c r="DE164" s="42"/>
      <c r="DF164" s="42"/>
      <c r="DG164" s="42"/>
      <c r="DH164" s="42"/>
    </row>
    <row r="165" spans="1:112" x14ac:dyDescent="0.25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  <c r="CE165" s="42"/>
      <c r="CF165" s="42"/>
      <c r="CG165" s="42"/>
      <c r="CH165" s="42"/>
      <c r="CI165" s="42"/>
      <c r="CJ165" s="42"/>
      <c r="CK165" s="42"/>
      <c r="CL165" s="42"/>
      <c r="CM165" s="42"/>
      <c r="CN165" s="42"/>
      <c r="CO165" s="42"/>
      <c r="CP165" s="42"/>
      <c r="CQ165" s="42"/>
      <c r="CR165" s="42"/>
      <c r="CS165" s="42"/>
      <c r="CT165" s="42"/>
      <c r="CU165" s="42"/>
      <c r="CV165" s="42"/>
      <c r="CW165" s="42"/>
      <c r="CX165" s="42"/>
      <c r="CY165" s="42"/>
      <c r="CZ165" s="42"/>
      <c r="DA165" s="42"/>
      <c r="DB165" s="42"/>
      <c r="DC165" s="42"/>
      <c r="DD165" s="42"/>
      <c r="DE165" s="42"/>
      <c r="DF165" s="42"/>
      <c r="DG165" s="42"/>
      <c r="DH165" s="42"/>
    </row>
    <row r="166" spans="1:112" x14ac:dyDescent="0.25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  <c r="CE166" s="42"/>
      <c r="CF166" s="42"/>
      <c r="CG166" s="42"/>
      <c r="CH166" s="42"/>
      <c r="CI166" s="42"/>
      <c r="CJ166" s="42"/>
      <c r="CK166" s="42"/>
      <c r="CL166" s="42"/>
      <c r="CM166" s="42"/>
      <c r="CN166" s="42"/>
      <c r="CO166" s="42"/>
      <c r="CP166" s="42"/>
      <c r="CQ166" s="42"/>
      <c r="CR166" s="42"/>
      <c r="CS166" s="42"/>
      <c r="CT166" s="42"/>
      <c r="CU166" s="42"/>
      <c r="CV166" s="42"/>
      <c r="CW166" s="42"/>
      <c r="CX166" s="42"/>
      <c r="CY166" s="42"/>
      <c r="CZ166" s="42"/>
      <c r="DA166" s="42"/>
      <c r="DB166" s="42"/>
      <c r="DC166" s="42"/>
      <c r="DD166" s="42"/>
      <c r="DE166" s="42"/>
      <c r="DF166" s="42"/>
      <c r="DG166" s="42"/>
      <c r="DH166" s="42"/>
    </row>
    <row r="167" spans="1:112" x14ac:dyDescent="0.25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  <c r="CF167" s="42"/>
      <c r="CG167" s="42"/>
      <c r="CH167" s="42"/>
      <c r="CI167" s="42"/>
      <c r="CJ167" s="42"/>
      <c r="CK167" s="42"/>
      <c r="CL167" s="42"/>
      <c r="CM167" s="42"/>
      <c r="CN167" s="42"/>
      <c r="CO167" s="42"/>
      <c r="CP167" s="42"/>
      <c r="CQ167" s="42"/>
      <c r="CR167" s="42"/>
      <c r="CS167" s="42"/>
      <c r="CT167" s="42"/>
      <c r="CU167" s="42"/>
      <c r="CV167" s="42"/>
      <c r="CW167" s="42"/>
      <c r="CX167" s="42"/>
      <c r="CY167" s="42"/>
      <c r="CZ167" s="42"/>
      <c r="DA167" s="42"/>
      <c r="DB167" s="42"/>
      <c r="DC167" s="42"/>
      <c r="DD167" s="42"/>
      <c r="DE167" s="42"/>
      <c r="DF167" s="42"/>
      <c r="DG167" s="42"/>
      <c r="DH167" s="42"/>
    </row>
    <row r="168" spans="1:112" x14ac:dyDescent="0.25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42"/>
      <c r="AS168" s="4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  <c r="BF168" s="42"/>
      <c r="BG168" s="42"/>
      <c r="BH168" s="42"/>
      <c r="BI168" s="42"/>
      <c r="BJ168" s="42"/>
      <c r="BK168" s="42"/>
      <c r="BL168" s="42"/>
      <c r="BM168" s="42"/>
      <c r="BN168" s="42"/>
      <c r="BO168" s="42"/>
      <c r="BP168" s="42"/>
      <c r="BQ168" s="42"/>
      <c r="BR168" s="42"/>
      <c r="BS168" s="42"/>
      <c r="BT168" s="42"/>
      <c r="BU168" s="42"/>
      <c r="BV168" s="42"/>
      <c r="BW168" s="42"/>
      <c r="BX168" s="42"/>
      <c r="BY168" s="42"/>
      <c r="BZ168" s="42"/>
      <c r="CA168" s="42"/>
      <c r="CB168" s="42"/>
      <c r="CC168" s="42"/>
      <c r="CD168" s="42"/>
      <c r="CE168" s="42"/>
      <c r="CF168" s="42"/>
      <c r="CG168" s="42"/>
      <c r="CH168" s="42"/>
      <c r="CI168" s="42"/>
      <c r="CJ168" s="42"/>
      <c r="CK168" s="42"/>
      <c r="CL168" s="42"/>
      <c r="CM168" s="42"/>
      <c r="CN168" s="42"/>
      <c r="CO168" s="42"/>
      <c r="CP168" s="42"/>
      <c r="CQ168" s="42"/>
      <c r="CR168" s="42"/>
      <c r="CS168" s="42"/>
      <c r="CT168" s="42"/>
      <c r="CU168" s="42"/>
      <c r="CV168" s="42"/>
      <c r="CW168" s="42"/>
      <c r="CX168" s="42"/>
      <c r="CY168" s="42"/>
      <c r="CZ168" s="42"/>
      <c r="DA168" s="42"/>
      <c r="DB168" s="42"/>
      <c r="DC168" s="42"/>
      <c r="DD168" s="42"/>
      <c r="DE168" s="42"/>
      <c r="DF168" s="42"/>
      <c r="DG168" s="42"/>
      <c r="DH168" s="42"/>
    </row>
    <row r="169" spans="1:112" x14ac:dyDescent="0.25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  <c r="CA169" s="42"/>
      <c r="CB169" s="42"/>
      <c r="CC169" s="42"/>
      <c r="CD169" s="42"/>
      <c r="CE169" s="42"/>
      <c r="CF169" s="42"/>
      <c r="CG169" s="42"/>
      <c r="CH169" s="42"/>
      <c r="CI169" s="42"/>
      <c r="CJ169" s="42"/>
      <c r="CK169" s="42"/>
      <c r="CL169" s="42"/>
      <c r="CM169" s="42"/>
      <c r="CN169" s="42"/>
      <c r="CO169" s="42"/>
      <c r="CP169" s="42"/>
      <c r="CQ169" s="42"/>
      <c r="CR169" s="42"/>
      <c r="CS169" s="42"/>
      <c r="CT169" s="42"/>
      <c r="CU169" s="42"/>
      <c r="CV169" s="42"/>
      <c r="CW169" s="42"/>
      <c r="CX169" s="42"/>
      <c r="CY169" s="42"/>
      <c r="CZ169" s="42"/>
      <c r="DA169" s="42"/>
      <c r="DB169" s="42"/>
      <c r="DC169" s="42"/>
      <c r="DD169" s="42"/>
      <c r="DE169" s="42"/>
      <c r="DF169" s="42"/>
      <c r="DG169" s="42"/>
      <c r="DH169" s="42"/>
    </row>
    <row r="170" spans="1:112" x14ac:dyDescent="0.25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  <c r="BW170" s="42"/>
      <c r="BX170" s="42"/>
      <c r="BY170" s="42"/>
      <c r="BZ170" s="42"/>
      <c r="CA170" s="42"/>
      <c r="CB170" s="42"/>
      <c r="CC170" s="42"/>
      <c r="CD170" s="42"/>
      <c r="CE170" s="42"/>
      <c r="CF170" s="42"/>
      <c r="CG170" s="42"/>
      <c r="CH170" s="42"/>
      <c r="CI170" s="42"/>
      <c r="CJ170" s="42"/>
      <c r="CK170" s="42"/>
      <c r="CL170" s="42"/>
      <c r="CM170" s="42"/>
      <c r="CN170" s="42"/>
      <c r="CO170" s="42"/>
      <c r="CP170" s="42"/>
      <c r="CQ170" s="42"/>
      <c r="CR170" s="42"/>
      <c r="CS170" s="42"/>
      <c r="CT170" s="42"/>
      <c r="CU170" s="42"/>
      <c r="CV170" s="42"/>
      <c r="CW170" s="42"/>
      <c r="CX170" s="42"/>
      <c r="CY170" s="42"/>
      <c r="CZ170" s="42"/>
      <c r="DA170" s="42"/>
      <c r="DB170" s="42"/>
      <c r="DC170" s="42"/>
      <c r="DD170" s="42"/>
      <c r="DE170" s="42"/>
      <c r="DF170" s="42"/>
      <c r="DG170" s="42"/>
      <c r="DH170" s="42"/>
    </row>
    <row r="171" spans="1:112" x14ac:dyDescent="0.25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  <c r="BZ171" s="42"/>
      <c r="CA171" s="42"/>
      <c r="CB171" s="42"/>
      <c r="CC171" s="42"/>
      <c r="CD171" s="42"/>
      <c r="CE171" s="42"/>
      <c r="CF171" s="42"/>
      <c r="CG171" s="42"/>
      <c r="CH171" s="42"/>
      <c r="CI171" s="42"/>
      <c r="CJ171" s="42"/>
      <c r="CK171" s="42"/>
      <c r="CL171" s="42"/>
      <c r="CM171" s="42"/>
      <c r="CN171" s="42"/>
      <c r="CO171" s="42"/>
      <c r="CP171" s="42"/>
      <c r="CQ171" s="42"/>
      <c r="CR171" s="42"/>
      <c r="CS171" s="42"/>
      <c r="CT171" s="42"/>
      <c r="CU171" s="42"/>
      <c r="CV171" s="42"/>
      <c r="CW171" s="42"/>
      <c r="CX171" s="42"/>
      <c r="CY171" s="42"/>
      <c r="CZ171" s="42"/>
      <c r="DA171" s="42"/>
      <c r="DB171" s="42"/>
      <c r="DC171" s="42"/>
      <c r="DD171" s="42"/>
      <c r="DE171" s="42"/>
      <c r="DF171" s="42"/>
      <c r="DG171" s="42"/>
      <c r="DH171" s="42"/>
    </row>
    <row r="172" spans="1:112" x14ac:dyDescent="0.25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  <c r="BW172" s="42"/>
      <c r="BX172" s="42"/>
      <c r="BY172" s="42"/>
      <c r="BZ172" s="42"/>
      <c r="CA172" s="42"/>
      <c r="CB172" s="42"/>
      <c r="CC172" s="42"/>
      <c r="CD172" s="42"/>
      <c r="CE172" s="42"/>
      <c r="CF172" s="42"/>
      <c r="CG172" s="42"/>
      <c r="CH172" s="42"/>
      <c r="CI172" s="42"/>
      <c r="CJ172" s="42"/>
      <c r="CK172" s="42"/>
      <c r="CL172" s="42"/>
      <c r="CM172" s="42"/>
      <c r="CN172" s="42"/>
      <c r="CO172" s="42"/>
      <c r="CP172" s="42"/>
      <c r="CQ172" s="42"/>
      <c r="CR172" s="42"/>
      <c r="CS172" s="42"/>
      <c r="CT172" s="42"/>
      <c r="CU172" s="42"/>
      <c r="CV172" s="42"/>
      <c r="CW172" s="42"/>
      <c r="CX172" s="42"/>
      <c r="CY172" s="42"/>
      <c r="CZ172" s="42"/>
      <c r="DA172" s="42"/>
      <c r="DB172" s="42"/>
      <c r="DC172" s="42"/>
      <c r="DD172" s="42"/>
      <c r="DE172" s="42"/>
      <c r="DF172" s="42"/>
      <c r="DG172" s="42"/>
      <c r="DH172" s="42"/>
    </row>
    <row r="173" spans="1:112" x14ac:dyDescent="0.25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  <c r="BW173" s="42"/>
      <c r="BX173" s="42"/>
      <c r="BY173" s="42"/>
      <c r="BZ173" s="42"/>
      <c r="CA173" s="42"/>
      <c r="CB173" s="42"/>
      <c r="CC173" s="42"/>
      <c r="CD173" s="42"/>
      <c r="CE173" s="42"/>
      <c r="CF173" s="42"/>
      <c r="CG173" s="42"/>
      <c r="CH173" s="42"/>
      <c r="CI173" s="42"/>
      <c r="CJ173" s="42"/>
      <c r="CK173" s="42"/>
      <c r="CL173" s="42"/>
      <c r="CM173" s="42"/>
      <c r="CN173" s="42"/>
      <c r="CO173" s="42"/>
      <c r="CP173" s="42"/>
      <c r="CQ173" s="42"/>
      <c r="CR173" s="42"/>
      <c r="CS173" s="42"/>
      <c r="CT173" s="42"/>
      <c r="CU173" s="42"/>
      <c r="CV173" s="42"/>
      <c r="CW173" s="42"/>
      <c r="CX173" s="42"/>
      <c r="CY173" s="42"/>
      <c r="CZ173" s="42"/>
      <c r="DA173" s="42"/>
      <c r="DB173" s="42"/>
      <c r="DC173" s="42"/>
      <c r="DD173" s="42"/>
      <c r="DE173" s="42"/>
      <c r="DF173" s="42"/>
      <c r="DG173" s="42"/>
      <c r="DH173" s="42"/>
    </row>
    <row r="174" spans="1:112" x14ac:dyDescent="0.25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  <c r="BF174" s="42"/>
      <c r="BG174" s="42"/>
      <c r="BH174" s="42"/>
      <c r="BI174" s="42"/>
      <c r="BJ174" s="42"/>
      <c r="BK174" s="42"/>
      <c r="BL174" s="42"/>
      <c r="BM174" s="42"/>
      <c r="BN174" s="42"/>
      <c r="BO174" s="42"/>
      <c r="BP174" s="42"/>
      <c r="BQ174" s="42"/>
      <c r="BR174" s="42"/>
      <c r="BS174" s="42"/>
      <c r="BT174" s="42"/>
      <c r="BU174" s="42"/>
      <c r="BV174" s="42"/>
      <c r="BW174" s="42"/>
      <c r="BX174" s="42"/>
      <c r="BY174" s="42"/>
      <c r="BZ174" s="42"/>
      <c r="CA174" s="42"/>
      <c r="CB174" s="42"/>
      <c r="CC174" s="42"/>
      <c r="CD174" s="42"/>
      <c r="CE174" s="42"/>
      <c r="CF174" s="42"/>
      <c r="CG174" s="42"/>
      <c r="CH174" s="42"/>
      <c r="CI174" s="42"/>
      <c r="CJ174" s="42"/>
      <c r="CK174" s="42"/>
      <c r="CL174" s="42"/>
      <c r="CM174" s="42"/>
      <c r="CN174" s="42"/>
      <c r="CO174" s="42"/>
      <c r="CP174" s="42"/>
      <c r="CQ174" s="42"/>
      <c r="CR174" s="42"/>
      <c r="CS174" s="42"/>
      <c r="CT174" s="42"/>
      <c r="CU174" s="42"/>
      <c r="CV174" s="42"/>
      <c r="CW174" s="42"/>
      <c r="CX174" s="42"/>
      <c r="CY174" s="42"/>
      <c r="CZ174" s="42"/>
      <c r="DA174" s="42"/>
      <c r="DB174" s="42"/>
      <c r="DC174" s="42"/>
      <c r="DD174" s="42"/>
      <c r="DE174" s="42"/>
      <c r="DF174" s="42"/>
      <c r="DG174" s="42"/>
      <c r="DH174" s="42"/>
    </row>
  </sheetData>
  <sheetProtection algorithmName="SHA-512" hashValue="FIp6uaA7Sex9GHzvvJJEUYrF6Y24qvWZXIm1JEZmDwCgHY7oHPjnhatB7yJ5WnkCJtd+U7B4Uc8K8i78oB00Tg==" saltValue="L8cWGp6qbyK+QKVD9fd02A==" spinCount="100000" sheet="1" selectLockedCells="1"/>
  <mergeCells count="6">
    <mergeCell ref="C71:E71"/>
    <mergeCell ref="D12:E12"/>
    <mergeCell ref="C3:E3"/>
    <mergeCell ref="C6:E6"/>
    <mergeCell ref="D9:E9"/>
    <mergeCell ref="D10:E10"/>
  </mergeCells>
  <conditionalFormatting sqref="C53:E53">
    <cfRule type="expression" dxfId="0" priority="1">
      <formula>$D$12 &lt; 21</formula>
    </cfRule>
  </conditionalFormatting>
  <dataValidations count="1">
    <dataValidation type="whole" allowBlank="1" showInputMessage="1" showErrorMessage="1" errorTitle="ungültiges Eintrittsalter" error="Bitte geben Sie ein Eintrittsalter zwischen 0 und 60 Jahren ein!" sqref="D12:E14">
      <formula1>0</formula1>
      <formula2>60</formula2>
    </dataValidation>
  </dataValidations>
  <pageMargins left="0.7" right="0.7" top="0.78740157499999996" bottom="0.78740157499999996" header="0.3" footer="0.3"/>
  <pageSetup paperSize="9" scale="56" fitToHeight="0" orientation="portrait" r:id="rId1"/>
  <customProperties>
    <customPr name="EpmWorksheetKeyString_GUID" r:id="rId2"/>
  </customProperties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Leistungsaussagen!$B$1:$N$1</xm:f>
          </x14:formula1>
          <xm:sqref>D9:E9</xm:sqref>
        </x14:dataValidation>
        <x14:dataValidation type="list" allowBlank="1" showInputMessage="1" showErrorMessage="1">
          <x14:formula1>
            <xm:f>Leistungsaussagen!$B$1:$N$1</xm:f>
          </x14:formula1>
          <xm:sqref>D10:E10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50"/>
  <sheetViews>
    <sheetView zoomScale="60" zoomScaleNormal="60" workbookViewId="0">
      <pane xSplit="1" topLeftCell="B1" activePane="topRight" state="frozen"/>
      <selection activeCell="A13" sqref="A13"/>
      <selection pane="topRight" activeCell="B6" sqref="B6"/>
    </sheetView>
  </sheetViews>
  <sheetFormatPr baseColWidth="10" defaultRowHeight="15" x14ac:dyDescent="0.25"/>
  <cols>
    <col min="1" max="1" width="77.140625" customWidth="1"/>
    <col min="2" max="18" width="51.28515625" customWidth="1"/>
  </cols>
  <sheetData>
    <row r="1" spans="1:108" ht="80.25" customHeight="1" x14ac:dyDescent="0.25">
      <c r="A1" s="132" t="s">
        <v>1</v>
      </c>
      <c r="B1" s="133" t="s">
        <v>33</v>
      </c>
      <c r="C1" s="133" t="s">
        <v>42</v>
      </c>
      <c r="D1" s="133" t="s">
        <v>61</v>
      </c>
      <c r="E1" s="133" t="s">
        <v>66</v>
      </c>
      <c r="F1" s="133" t="s">
        <v>67</v>
      </c>
      <c r="G1" s="133" t="s">
        <v>170</v>
      </c>
      <c r="H1" s="133" t="s">
        <v>178</v>
      </c>
      <c r="I1" s="133" t="s">
        <v>68</v>
      </c>
      <c r="J1" s="133" t="s">
        <v>69</v>
      </c>
      <c r="K1" s="133" t="s">
        <v>93</v>
      </c>
      <c r="L1" s="133" t="s">
        <v>94</v>
      </c>
      <c r="M1" s="133" t="s">
        <v>95</v>
      </c>
      <c r="N1" s="133" t="s">
        <v>96</v>
      </c>
      <c r="O1" s="133"/>
      <c r="P1" s="133"/>
      <c r="Q1" s="133"/>
      <c r="R1" s="133"/>
      <c r="S1" s="49"/>
      <c r="T1" s="49"/>
      <c r="U1" s="49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</row>
    <row r="2" spans="1:108" ht="1.5" customHeight="1" x14ac:dyDescent="0.25">
      <c r="A2" s="47">
        <v>1</v>
      </c>
      <c r="B2" s="3">
        <v>2</v>
      </c>
      <c r="C2" s="47">
        <v>3</v>
      </c>
      <c r="D2" s="3">
        <v>4</v>
      </c>
      <c r="E2" s="47">
        <v>5</v>
      </c>
      <c r="F2" s="3">
        <v>6</v>
      </c>
      <c r="G2" s="3">
        <v>7</v>
      </c>
      <c r="H2" s="47">
        <v>8</v>
      </c>
      <c r="I2" s="3">
        <v>9</v>
      </c>
      <c r="J2" s="3">
        <v>10</v>
      </c>
      <c r="K2" s="47">
        <v>11</v>
      </c>
      <c r="L2" s="3">
        <v>12</v>
      </c>
      <c r="M2" s="3">
        <v>13</v>
      </c>
      <c r="N2" s="47">
        <v>14</v>
      </c>
      <c r="O2" s="47">
        <v>13</v>
      </c>
      <c r="P2" s="3">
        <v>14</v>
      </c>
      <c r="Q2" s="47">
        <v>15</v>
      </c>
      <c r="R2" s="3">
        <v>16</v>
      </c>
      <c r="S2" s="55">
        <v>17</v>
      </c>
      <c r="T2" s="56">
        <v>18</v>
      </c>
      <c r="U2" s="55">
        <v>19</v>
      </c>
      <c r="V2" s="56">
        <v>20</v>
      </c>
      <c r="W2" s="55">
        <v>21</v>
      </c>
      <c r="X2" s="56">
        <v>22</v>
      </c>
      <c r="Y2" s="55">
        <v>23</v>
      </c>
      <c r="Z2" s="56">
        <v>24</v>
      </c>
      <c r="AA2" s="55">
        <v>25</v>
      </c>
      <c r="AB2" s="56">
        <v>26</v>
      </c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</row>
    <row r="3" spans="1:108" x14ac:dyDescent="0.25"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49"/>
      <c r="T3" s="49"/>
      <c r="U3" s="49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</row>
    <row r="4" spans="1:108" ht="39.950000000000003" customHeight="1" x14ac:dyDescent="0.25">
      <c r="A4" s="126" t="s">
        <v>2</v>
      </c>
      <c r="B4" s="134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1"/>
      <c r="S4" s="49"/>
      <c r="T4" s="49"/>
      <c r="U4" s="49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</row>
    <row r="5" spans="1:108" ht="111" customHeight="1" x14ac:dyDescent="0.25">
      <c r="A5" s="116" t="s">
        <v>18</v>
      </c>
      <c r="B5" s="83" t="s">
        <v>31</v>
      </c>
      <c r="C5" s="80" t="s">
        <v>30</v>
      </c>
      <c r="D5" s="80" t="s">
        <v>29</v>
      </c>
      <c r="E5" s="80" t="s">
        <v>29</v>
      </c>
      <c r="F5" s="80" t="s">
        <v>29</v>
      </c>
      <c r="G5" s="80" t="s">
        <v>29</v>
      </c>
      <c r="H5" s="80" t="s">
        <v>29</v>
      </c>
      <c r="I5" s="80" t="s">
        <v>29</v>
      </c>
      <c r="J5" s="80" t="s">
        <v>29</v>
      </c>
      <c r="K5" s="80" t="s">
        <v>29</v>
      </c>
      <c r="L5" s="80" t="s">
        <v>29</v>
      </c>
      <c r="M5" s="80" t="s">
        <v>29</v>
      </c>
      <c r="N5" s="80" t="s">
        <v>29</v>
      </c>
      <c r="O5" s="59"/>
      <c r="P5" s="59"/>
      <c r="Q5" s="59"/>
      <c r="R5" s="60"/>
      <c r="S5" s="49"/>
      <c r="T5" s="49"/>
      <c r="U5" s="49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</row>
    <row r="6" spans="1:108" ht="111" customHeight="1" x14ac:dyDescent="0.25">
      <c r="A6" s="117" t="s">
        <v>34</v>
      </c>
      <c r="B6" s="83" t="s">
        <v>43</v>
      </c>
      <c r="C6" s="80" t="s">
        <v>44</v>
      </c>
      <c r="D6" s="80" t="s">
        <v>62</v>
      </c>
      <c r="E6" s="80" t="s">
        <v>70</v>
      </c>
      <c r="F6" s="80" t="s">
        <v>70</v>
      </c>
      <c r="G6" s="80" t="s">
        <v>70</v>
      </c>
      <c r="H6" s="80" t="s">
        <v>161</v>
      </c>
      <c r="I6" s="80" t="s">
        <v>62</v>
      </c>
      <c r="J6" s="80" t="s">
        <v>71</v>
      </c>
      <c r="K6" s="80" t="s">
        <v>97</v>
      </c>
      <c r="L6" s="80" t="s">
        <v>98</v>
      </c>
      <c r="M6" s="80" t="s">
        <v>97</v>
      </c>
      <c r="N6" s="80">
        <v>1</v>
      </c>
      <c r="O6" s="59"/>
      <c r="P6" s="59"/>
      <c r="Q6" s="59"/>
      <c r="R6" s="60"/>
      <c r="S6" s="49"/>
      <c r="T6" s="49"/>
      <c r="U6" s="49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</row>
    <row r="7" spans="1:108" ht="111" customHeight="1" x14ac:dyDescent="0.25">
      <c r="A7" s="118" t="s">
        <v>152</v>
      </c>
      <c r="B7" s="83" t="s">
        <v>45</v>
      </c>
      <c r="C7" s="80" t="s">
        <v>12</v>
      </c>
      <c r="D7" s="80" t="s">
        <v>72</v>
      </c>
      <c r="E7" s="80" t="s">
        <v>45</v>
      </c>
      <c r="F7" s="80" t="s">
        <v>45</v>
      </c>
      <c r="G7" s="80" t="s">
        <v>45</v>
      </c>
      <c r="H7" s="80" t="s">
        <v>73</v>
      </c>
      <c r="I7" s="80" t="s">
        <v>72</v>
      </c>
      <c r="J7" s="80" t="s">
        <v>73</v>
      </c>
      <c r="K7" s="80">
        <v>1</v>
      </c>
      <c r="L7" s="80" t="s">
        <v>99</v>
      </c>
      <c r="M7" s="80" t="s">
        <v>100</v>
      </c>
      <c r="N7" s="80" t="s">
        <v>100</v>
      </c>
      <c r="O7" s="59"/>
      <c r="P7" s="135"/>
      <c r="Q7" s="59"/>
      <c r="R7" s="60"/>
      <c r="S7" s="49"/>
      <c r="T7" s="49"/>
      <c r="U7" s="49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</row>
    <row r="8" spans="1:108" ht="39.950000000000003" customHeight="1" x14ac:dyDescent="0.25">
      <c r="A8" s="126" t="s">
        <v>35</v>
      </c>
      <c r="B8" s="136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9"/>
      <c r="Q8" s="127"/>
      <c r="R8" s="128"/>
      <c r="S8" s="49"/>
      <c r="T8" s="49"/>
      <c r="U8" s="49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</row>
    <row r="9" spans="1:108" ht="111" customHeight="1" x14ac:dyDescent="0.25">
      <c r="A9" s="119" t="s">
        <v>36</v>
      </c>
      <c r="B9" s="83" t="s">
        <v>46</v>
      </c>
      <c r="C9" s="80" t="s">
        <v>46</v>
      </c>
      <c r="D9" s="80" t="s">
        <v>46</v>
      </c>
      <c r="E9" s="80" t="s">
        <v>70</v>
      </c>
      <c r="F9" s="80" t="s">
        <v>70</v>
      </c>
      <c r="G9" s="80" t="s">
        <v>46</v>
      </c>
      <c r="H9" s="80" t="s">
        <v>161</v>
      </c>
      <c r="I9" s="80" t="s">
        <v>62</v>
      </c>
      <c r="J9" s="80" t="s">
        <v>75</v>
      </c>
      <c r="K9" s="80" t="s">
        <v>74</v>
      </c>
      <c r="L9" s="80" t="s">
        <v>74</v>
      </c>
      <c r="M9" s="80" t="s">
        <v>74</v>
      </c>
      <c r="N9" s="59" t="s">
        <v>74</v>
      </c>
      <c r="O9" s="59"/>
      <c r="P9" s="59"/>
      <c r="Q9" s="59"/>
      <c r="R9" s="60"/>
      <c r="S9" s="49"/>
      <c r="T9" s="49"/>
      <c r="U9" s="49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</row>
    <row r="10" spans="1:108" ht="111" customHeight="1" x14ac:dyDescent="0.25">
      <c r="A10" s="118" t="s">
        <v>37</v>
      </c>
      <c r="B10" s="83" t="s">
        <v>46</v>
      </c>
      <c r="C10" s="80" t="s">
        <v>46</v>
      </c>
      <c r="D10" s="80" t="s">
        <v>46</v>
      </c>
      <c r="E10" s="80" t="s">
        <v>70</v>
      </c>
      <c r="F10" s="80" t="s">
        <v>70</v>
      </c>
      <c r="G10" s="80" t="s">
        <v>70</v>
      </c>
      <c r="H10" s="80" t="s">
        <v>161</v>
      </c>
      <c r="I10" s="80" t="s">
        <v>62</v>
      </c>
      <c r="J10" s="80" t="s">
        <v>74</v>
      </c>
      <c r="K10" s="80" t="s">
        <v>74</v>
      </c>
      <c r="L10" s="80" t="s">
        <v>74</v>
      </c>
      <c r="M10" s="80" t="s">
        <v>74</v>
      </c>
      <c r="N10" s="59" t="s">
        <v>74</v>
      </c>
      <c r="O10" s="59"/>
      <c r="P10" s="59"/>
      <c r="Q10" s="59"/>
      <c r="R10" s="60"/>
      <c r="S10" s="49"/>
      <c r="T10" s="49"/>
      <c r="U10" s="49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</row>
    <row r="11" spans="1:108" ht="111" customHeight="1" x14ac:dyDescent="0.25">
      <c r="A11" s="118" t="s">
        <v>38</v>
      </c>
      <c r="B11" s="83" t="s">
        <v>47</v>
      </c>
      <c r="C11" s="80" t="s">
        <v>47</v>
      </c>
      <c r="D11" s="80" t="s">
        <v>47</v>
      </c>
      <c r="E11" s="80" t="s">
        <v>76</v>
      </c>
      <c r="F11" s="80" t="s">
        <v>77</v>
      </c>
      <c r="G11" s="80" t="s">
        <v>77</v>
      </c>
      <c r="H11" s="80" t="s">
        <v>162</v>
      </c>
      <c r="I11" s="80" t="s">
        <v>78</v>
      </c>
      <c r="J11" s="80" t="s">
        <v>79</v>
      </c>
      <c r="K11" s="80" t="s">
        <v>101</v>
      </c>
      <c r="L11" s="80" t="s">
        <v>102</v>
      </c>
      <c r="M11" s="86" t="s">
        <v>103</v>
      </c>
      <c r="N11" s="59" t="s">
        <v>106</v>
      </c>
      <c r="O11" s="59"/>
      <c r="P11" s="59"/>
      <c r="Q11" s="59"/>
      <c r="R11" s="60"/>
      <c r="S11" s="49"/>
      <c r="T11" s="49"/>
      <c r="U11" s="49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</row>
    <row r="12" spans="1:108" ht="39.950000000000003" customHeight="1" x14ac:dyDescent="0.25">
      <c r="A12" s="126" t="s">
        <v>39</v>
      </c>
      <c r="B12" s="136"/>
      <c r="C12" s="127"/>
      <c r="D12" s="127"/>
      <c r="E12" s="127"/>
      <c r="F12" s="127"/>
      <c r="G12" s="127"/>
      <c r="H12" s="127"/>
      <c r="I12" s="127"/>
      <c r="J12" s="127"/>
      <c r="K12" s="127"/>
      <c r="L12" s="129"/>
      <c r="M12" s="127"/>
      <c r="N12" s="127"/>
      <c r="O12" s="127"/>
      <c r="P12" s="127"/>
      <c r="Q12" s="127"/>
      <c r="R12" s="128"/>
      <c r="S12" s="49"/>
      <c r="T12" s="49"/>
      <c r="U12" s="49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</row>
    <row r="13" spans="1:108" ht="162" customHeight="1" x14ac:dyDescent="0.25">
      <c r="A13" s="120" t="s">
        <v>148</v>
      </c>
      <c r="B13" s="80" t="s">
        <v>48</v>
      </c>
      <c r="C13" s="80" t="s">
        <v>49</v>
      </c>
      <c r="D13" s="80" t="s">
        <v>46</v>
      </c>
      <c r="E13" s="80" t="s">
        <v>48</v>
      </c>
      <c r="F13" s="80" t="s">
        <v>80</v>
      </c>
      <c r="G13" s="80" t="s">
        <v>176</v>
      </c>
      <c r="H13" s="80" t="s">
        <v>163</v>
      </c>
      <c r="I13" s="80" t="s">
        <v>80</v>
      </c>
      <c r="J13" s="86" t="s">
        <v>153</v>
      </c>
      <c r="K13" s="80" t="s">
        <v>104</v>
      </c>
      <c r="L13" s="80" t="s">
        <v>74</v>
      </c>
      <c r="M13" s="86" t="s">
        <v>105</v>
      </c>
      <c r="N13" s="59" t="s">
        <v>107</v>
      </c>
      <c r="O13" s="62"/>
      <c r="P13" s="62"/>
      <c r="Q13" s="62"/>
      <c r="R13" s="64"/>
      <c r="S13" s="49"/>
      <c r="T13" s="49"/>
      <c r="U13" s="49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</row>
    <row r="14" spans="1:108" ht="111" customHeight="1" x14ac:dyDescent="0.25">
      <c r="A14" s="121" t="s">
        <v>147</v>
      </c>
      <c r="B14" s="80" t="s">
        <v>50</v>
      </c>
      <c r="C14" s="80" t="s">
        <v>51</v>
      </c>
      <c r="D14" s="80" t="s">
        <v>63</v>
      </c>
      <c r="E14" s="80" t="s">
        <v>50</v>
      </c>
      <c r="F14" s="80" t="s">
        <v>81</v>
      </c>
      <c r="G14" s="80" t="s">
        <v>12</v>
      </c>
      <c r="H14" s="80" t="s">
        <v>12</v>
      </c>
      <c r="I14" s="80" t="s">
        <v>50</v>
      </c>
      <c r="J14" s="80" t="s">
        <v>12</v>
      </c>
      <c r="K14" s="80" t="s">
        <v>12</v>
      </c>
      <c r="L14" s="80" t="s">
        <v>12</v>
      </c>
      <c r="M14" s="86" t="s">
        <v>108</v>
      </c>
      <c r="N14" s="59" t="s">
        <v>12</v>
      </c>
      <c r="O14" s="59"/>
      <c r="P14" s="59"/>
      <c r="Q14" s="59"/>
      <c r="R14" s="60"/>
      <c r="S14" s="49"/>
      <c r="T14" s="49"/>
      <c r="U14" s="49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</row>
    <row r="15" spans="1:108" ht="39.950000000000003" customHeight="1" x14ac:dyDescent="0.25">
      <c r="A15" s="126" t="s">
        <v>54</v>
      </c>
      <c r="B15" s="136"/>
      <c r="C15" s="127"/>
      <c r="D15" s="127"/>
      <c r="E15" s="127"/>
      <c r="F15" s="127"/>
      <c r="G15" s="127"/>
      <c r="H15" s="127"/>
      <c r="I15" s="127"/>
      <c r="J15" s="127"/>
      <c r="K15" s="127"/>
      <c r="L15" s="129"/>
      <c r="M15" s="127"/>
      <c r="N15" s="127"/>
      <c r="O15" s="127"/>
      <c r="P15" s="127"/>
      <c r="Q15" s="127"/>
      <c r="R15" s="128"/>
      <c r="S15" s="49"/>
      <c r="T15" s="49"/>
      <c r="U15" s="49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</row>
    <row r="16" spans="1:108" ht="162" customHeight="1" x14ac:dyDescent="0.25">
      <c r="A16" s="120" t="s">
        <v>154</v>
      </c>
      <c r="B16" s="80" t="s">
        <v>55</v>
      </c>
      <c r="C16" s="80" t="s">
        <v>56</v>
      </c>
      <c r="D16" s="80">
        <v>1</v>
      </c>
      <c r="E16" s="80">
        <v>1</v>
      </c>
      <c r="F16" s="80" t="s">
        <v>82</v>
      </c>
      <c r="G16" s="86" t="s">
        <v>165</v>
      </c>
      <c r="H16" s="86" t="s">
        <v>164</v>
      </c>
      <c r="I16" s="86" t="s">
        <v>83</v>
      </c>
      <c r="J16" s="80" t="s">
        <v>84</v>
      </c>
      <c r="K16" s="80" t="s">
        <v>12</v>
      </c>
      <c r="L16" s="80" t="s">
        <v>109</v>
      </c>
      <c r="M16" s="86" t="s">
        <v>110</v>
      </c>
      <c r="N16" s="80" t="s">
        <v>111</v>
      </c>
      <c r="O16" s="59"/>
      <c r="P16" s="59"/>
      <c r="Q16" s="59"/>
      <c r="R16" s="60"/>
      <c r="S16" s="49"/>
      <c r="T16" s="49"/>
      <c r="U16" s="49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</row>
    <row r="17" spans="1:108" ht="39.950000000000003" customHeight="1" x14ac:dyDescent="0.25">
      <c r="A17" s="126" t="s">
        <v>150</v>
      </c>
      <c r="B17" s="136"/>
      <c r="C17" s="127"/>
      <c r="D17" s="127"/>
      <c r="E17" s="127"/>
      <c r="F17" s="127"/>
      <c r="G17" s="127"/>
      <c r="H17" s="127"/>
      <c r="I17" s="127"/>
      <c r="J17" s="127"/>
      <c r="K17" s="127"/>
      <c r="L17" s="129"/>
      <c r="M17" s="127"/>
      <c r="N17" s="127"/>
      <c r="O17" s="127"/>
      <c r="P17" s="127"/>
      <c r="Q17" s="127"/>
      <c r="R17" s="128"/>
      <c r="S17" s="49"/>
      <c r="T17" s="49"/>
      <c r="U17" s="49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</row>
    <row r="18" spans="1:108" ht="162" customHeight="1" x14ac:dyDescent="0.25">
      <c r="A18" s="122" t="s">
        <v>3</v>
      </c>
      <c r="B18" s="89" t="s">
        <v>52</v>
      </c>
      <c r="C18" s="87" t="s">
        <v>53</v>
      </c>
      <c r="D18" s="87" t="s">
        <v>155</v>
      </c>
      <c r="E18" s="87" t="s">
        <v>85</v>
      </c>
      <c r="F18" s="87" t="s">
        <v>86</v>
      </c>
      <c r="G18" s="87" t="s">
        <v>166</v>
      </c>
      <c r="H18" s="87" t="s">
        <v>12</v>
      </c>
      <c r="I18" s="88" t="s">
        <v>156</v>
      </c>
      <c r="J18" s="87" t="s">
        <v>177</v>
      </c>
      <c r="K18" s="87" t="s">
        <v>12</v>
      </c>
      <c r="L18" s="87" t="s">
        <v>112</v>
      </c>
      <c r="M18" s="88" t="s">
        <v>113</v>
      </c>
      <c r="N18" s="87" t="s">
        <v>114</v>
      </c>
      <c r="O18" s="65"/>
      <c r="P18" s="65"/>
      <c r="Q18" s="65"/>
      <c r="R18" s="54"/>
      <c r="S18" s="49"/>
      <c r="T18" s="49"/>
      <c r="U18" s="49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</row>
    <row r="19" spans="1:108" ht="39.950000000000003" customHeight="1" x14ac:dyDescent="0.25">
      <c r="A19" s="126" t="s">
        <v>4</v>
      </c>
      <c r="B19" s="136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8"/>
      <c r="S19" s="49"/>
      <c r="T19" s="49"/>
      <c r="U19" s="49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</row>
    <row r="20" spans="1:108" ht="111" customHeight="1" x14ac:dyDescent="0.25">
      <c r="A20" s="116" t="s">
        <v>40</v>
      </c>
      <c r="B20" s="81" t="s">
        <v>10</v>
      </c>
      <c r="C20" s="82" t="s">
        <v>10</v>
      </c>
      <c r="D20" s="82" t="s">
        <v>10</v>
      </c>
      <c r="E20" s="82" t="s">
        <v>10</v>
      </c>
      <c r="F20" s="82" t="s">
        <v>10</v>
      </c>
      <c r="G20" s="82" t="s">
        <v>10</v>
      </c>
      <c r="H20" s="82" t="s">
        <v>10</v>
      </c>
      <c r="I20" s="82" t="s">
        <v>10</v>
      </c>
      <c r="J20" s="82" t="s">
        <v>10</v>
      </c>
      <c r="K20" s="82" t="s">
        <v>10</v>
      </c>
      <c r="L20" s="82" t="s">
        <v>10</v>
      </c>
      <c r="M20" s="82" t="s">
        <v>10</v>
      </c>
      <c r="N20" s="82" t="s">
        <v>10</v>
      </c>
      <c r="O20" s="57"/>
      <c r="P20" s="57"/>
      <c r="Q20" s="57"/>
      <c r="R20" s="58"/>
      <c r="S20" s="49"/>
      <c r="T20" s="49"/>
      <c r="U20" s="49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</row>
    <row r="21" spans="1:108" ht="226.5" customHeight="1" x14ac:dyDescent="0.25">
      <c r="A21" s="123" t="s">
        <v>5</v>
      </c>
      <c r="B21" s="83" t="s">
        <v>57</v>
      </c>
      <c r="C21" s="80" t="s">
        <v>58</v>
      </c>
      <c r="D21" s="80" t="s">
        <v>64</v>
      </c>
      <c r="E21" s="80" t="s">
        <v>87</v>
      </c>
      <c r="F21" s="80" t="s">
        <v>88</v>
      </c>
      <c r="G21" s="80" t="s">
        <v>169</v>
      </c>
      <c r="H21" s="80" t="s">
        <v>12</v>
      </c>
      <c r="I21" s="80" t="s">
        <v>89</v>
      </c>
      <c r="J21" s="80" t="s">
        <v>157</v>
      </c>
      <c r="K21" s="80" t="s">
        <v>115</v>
      </c>
      <c r="L21" s="80" t="s">
        <v>118</v>
      </c>
      <c r="M21" s="80" t="s">
        <v>116</v>
      </c>
      <c r="N21" s="80" t="s">
        <v>117</v>
      </c>
      <c r="O21" s="59"/>
      <c r="P21" s="59"/>
      <c r="Q21" s="59"/>
      <c r="R21" s="60"/>
      <c r="S21" s="50"/>
      <c r="T21" s="50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</row>
    <row r="22" spans="1:108" ht="226.5" customHeight="1" x14ac:dyDescent="0.25">
      <c r="A22" s="124" t="s">
        <v>149</v>
      </c>
      <c r="B22" s="80" t="s">
        <v>59</v>
      </c>
      <c r="C22" s="80" t="s">
        <v>12</v>
      </c>
      <c r="D22" s="80" t="s">
        <v>65</v>
      </c>
      <c r="E22" s="80" t="s">
        <v>90</v>
      </c>
      <c r="F22" s="80" t="s">
        <v>12</v>
      </c>
      <c r="G22" s="80" t="s">
        <v>12</v>
      </c>
      <c r="H22" s="80" t="s">
        <v>12</v>
      </c>
      <c r="I22" s="86" t="s">
        <v>91</v>
      </c>
      <c r="J22" s="80" t="s">
        <v>12</v>
      </c>
      <c r="K22" s="80" t="s">
        <v>12</v>
      </c>
      <c r="L22" s="80" t="s">
        <v>12</v>
      </c>
      <c r="M22" s="86" t="s">
        <v>119</v>
      </c>
      <c r="N22" s="80" t="s">
        <v>12</v>
      </c>
      <c r="O22" s="59"/>
      <c r="P22" s="59"/>
      <c r="Q22" s="59"/>
      <c r="R22" s="60"/>
      <c r="S22" s="50"/>
      <c r="T22" s="50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</row>
    <row r="23" spans="1:108" ht="226.5" customHeight="1" x14ac:dyDescent="0.25">
      <c r="A23" s="125" t="s">
        <v>41</v>
      </c>
      <c r="B23" s="80" t="s">
        <v>12</v>
      </c>
      <c r="C23" s="80" t="s">
        <v>12</v>
      </c>
      <c r="D23" s="80" t="s">
        <v>12</v>
      </c>
      <c r="E23" s="80" t="s">
        <v>12</v>
      </c>
      <c r="F23" s="80" t="s">
        <v>12</v>
      </c>
      <c r="G23" s="80" t="s">
        <v>168</v>
      </c>
      <c r="H23" s="80" t="s">
        <v>167</v>
      </c>
      <c r="I23" s="80" t="s">
        <v>12</v>
      </c>
      <c r="J23" s="80" t="s">
        <v>12</v>
      </c>
      <c r="K23" s="80" t="s">
        <v>158</v>
      </c>
      <c r="L23" s="80" t="s">
        <v>12</v>
      </c>
      <c r="M23" s="80" t="s">
        <v>12</v>
      </c>
      <c r="N23" s="80" t="s">
        <v>12</v>
      </c>
      <c r="O23" s="59"/>
      <c r="P23" s="59"/>
      <c r="Q23" s="59"/>
      <c r="R23" s="60"/>
      <c r="S23" s="50"/>
      <c r="T23" s="50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</row>
    <row r="24" spans="1:108" ht="111" customHeight="1" x14ac:dyDescent="0.25">
      <c r="A24" s="125" t="s">
        <v>6</v>
      </c>
      <c r="B24" s="80" t="s">
        <v>60</v>
      </c>
      <c r="C24" s="80" t="s">
        <v>60</v>
      </c>
      <c r="D24" s="80" t="s">
        <v>60</v>
      </c>
      <c r="E24" s="80" t="s">
        <v>60</v>
      </c>
      <c r="F24" s="80" t="s">
        <v>92</v>
      </c>
      <c r="G24" s="80" t="s">
        <v>60</v>
      </c>
      <c r="H24" s="80" t="s">
        <v>92</v>
      </c>
      <c r="I24" s="80" t="s">
        <v>60</v>
      </c>
      <c r="J24" s="80" t="s">
        <v>60</v>
      </c>
      <c r="K24" s="80" t="s">
        <v>120</v>
      </c>
      <c r="L24" s="80" t="s">
        <v>92</v>
      </c>
      <c r="M24" s="80" t="s">
        <v>60</v>
      </c>
      <c r="N24" s="80" t="s">
        <v>60</v>
      </c>
      <c r="O24" s="59"/>
      <c r="P24" s="61"/>
      <c r="Q24" s="61"/>
      <c r="R24" s="60"/>
      <c r="S24" s="50"/>
      <c r="T24" s="50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</row>
    <row r="25" spans="1:108" ht="111" customHeight="1" x14ac:dyDescent="0.25">
      <c r="A25" s="123" t="s">
        <v>7</v>
      </c>
      <c r="B25" s="84" t="s">
        <v>11</v>
      </c>
      <c r="C25" s="85" t="s">
        <v>12</v>
      </c>
      <c r="D25" s="85" t="s">
        <v>12</v>
      </c>
      <c r="E25" s="85" t="s">
        <v>12</v>
      </c>
      <c r="F25" s="85" t="s">
        <v>12</v>
      </c>
      <c r="G25" s="85" t="s">
        <v>12</v>
      </c>
      <c r="H25" s="85" t="s">
        <v>11</v>
      </c>
      <c r="I25" s="85" t="s">
        <v>12</v>
      </c>
      <c r="J25" s="85" t="s">
        <v>12</v>
      </c>
      <c r="K25" s="85" t="s">
        <v>12</v>
      </c>
      <c r="L25" s="85" t="s">
        <v>12</v>
      </c>
      <c r="M25" s="85" t="s">
        <v>12</v>
      </c>
      <c r="N25" s="85" t="s">
        <v>12</v>
      </c>
      <c r="O25" s="62"/>
      <c r="P25" s="62"/>
      <c r="Q25" s="63"/>
      <c r="R25" s="64"/>
      <c r="S25" s="50"/>
      <c r="T25" s="50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</row>
    <row r="26" spans="1:108" x14ac:dyDescent="0.25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50"/>
      <c r="Q26" s="50"/>
      <c r="R26" s="49"/>
      <c r="S26" s="50"/>
      <c r="T26" s="50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</row>
    <row r="27" spans="1:108" x14ac:dyDescent="0.25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53"/>
      <c r="O27" s="52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</row>
    <row r="28" spans="1:108" x14ac:dyDescent="0.25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3"/>
      <c r="O28" s="52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</row>
    <row r="29" spans="1:108" x14ac:dyDescent="0.25">
      <c r="A29" s="52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2"/>
      <c r="O29" s="52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</row>
    <row r="30" spans="1:108" x14ac:dyDescent="0.25">
      <c r="A30" s="51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</row>
    <row r="31" spans="1:108" ht="18.75" x14ac:dyDescent="0.3">
      <c r="A31" s="51"/>
      <c r="B31" s="91" t="s">
        <v>151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</row>
    <row r="32" spans="1:108" x14ac:dyDescent="0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</row>
    <row r="33" spans="1:108" x14ac:dyDescent="0.2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</row>
    <row r="34" spans="1:108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</row>
    <row r="35" spans="1:108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</row>
    <row r="36" spans="1:108" x14ac:dyDescent="0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</row>
    <row r="37" spans="1:108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</row>
    <row r="38" spans="1:108" x14ac:dyDescent="0.2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</row>
    <row r="39" spans="1:108" x14ac:dyDescent="0.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</row>
    <row r="40" spans="1:108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</row>
    <row r="41" spans="1:108" x14ac:dyDescent="0.2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</row>
    <row r="42" spans="1:108" x14ac:dyDescent="0.2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</row>
    <row r="43" spans="1:108" x14ac:dyDescent="0.25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</row>
    <row r="44" spans="1:108" x14ac:dyDescent="0.2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</row>
    <row r="45" spans="1:108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</row>
    <row r="46" spans="1:108" x14ac:dyDescent="0.2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</row>
    <row r="47" spans="1:108" x14ac:dyDescent="0.2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</row>
    <row r="48" spans="1:108" x14ac:dyDescent="0.25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</row>
    <row r="49" spans="1:108" x14ac:dyDescent="0.2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</row>
    <row r="50" spans="1:108" x14ac:dyDescent="0.2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</row>
    <row r="51" spans="1:108" x14ac:dyDescent="0.25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</row>
    <row r="52" spans="1:108" x14ac:dyDescent="0.25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</row>
    <row r="53" spans="1:108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</row>
    <row r="54" spans="1:108" x14ac:dyDescent="0.2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</row>
    <row r="55" spans="1:108" x14ac:dyDescent="0.2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</row>
    <row r="56" spans="1:108" x14ac:dyDescent="0.25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</row>
    <row r="57" spans="1:108" x14ac:dyDescent="0.2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</row>
    <row r="58" spans="1:108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</row>
    <row r="59" spans="1:108" x14ac:dyDescent="0.25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</row>
    <row r="60" spans="1:108" x14ac:dyDescent="0.25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</row>
    <row r="61" spans="1:108" x14ac:dyDescent="0.25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</row>
    <row r="62" spans="1:108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</row>
    <row r="63" spans="1:108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</row>
    <row r="64" spans="1:108" x14ac:dyDescent="0.2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</row>
    <row r="65" spans="1:108" x14ac:dyDescent="0.2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</row>
    <row r="66" spans="1:108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</row>
    <row r="67" spans="1:108" x14ac:dyDescent="0.25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51"/>
    </row>
    <row r="68" spans="1:108" x14ac:dyDescent="0.25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</row>
    <row r="69" spans="1:108" x14ac:dyDescent="0.25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</row>
    <row r="70" spans="1:108" x14ac:dyDescent="0.25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</row>
    <row r="71" spans="1:108" x14ac:dyDescent="0.25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</row>
    <row r="72" spans="1:108" x14ac:dyDescent="0.25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</row>
    <row r="73" spans="1:108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</row>
    <row r="74" spans="1:108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</row>
    <row r="75" spans="1:108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</row>
    <row r="76" spans="1:108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</row>
    <row r="77" spans="1:108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  <c r="DD77" s="51"/>
    </row>
    <row r="78" spans="1:108" x14ac:dyDescent="0.25"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</row>
    <row r="79" spans="1:108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</row>
    <row r="80" spans="1:108" x14ac:dyDescent="0.2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</row>
    <row r="81" spans="1:60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</row>
    <row r="82" spans="1:60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</row>
    <row r="83" spans="1:60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</row>
    <row r="84" spans="1:60" x14ac:dyDescent="0.2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</row>
    <row r="85" spans="1:60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</row>
    <row r="86" spans="1:60" x14ac:dyDescent="0.2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</row>
    <row r="87" spans="1:60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</row>
    <row r="88" spans="1:60" x14ac:dyDescent="0.2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</row>
    <row r="89" spans="1:60" x14ac:dyDescent="0.2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</row>
    <row r="90" spans="1:60" x14ac:dyDescent="0.2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</row>
    <row r="91" spans="1:60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</row>
    <row r="92" spans="1:60" x14ac:dyDescent="0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</row>
    <row r="93" spans="1:60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</row>
    <row r="94" spans="1:60" x14ac:dyDescent="0.2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</row>
    <row r="95" spans="1:60" x14ac:dyDescent="0.2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</row>
    <row r="96" spans="1:60" x14ac:dyDescent="0.2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</row>
    <row r="97" spans="1:60" x14ac:dyDescent="0.2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</row>
    <row r="98" spans="1:60" x14ac:dyDescent="0.2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</row>
    <row r="99" spans="1:60" x14ac:dyDescent="0.2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</row>
    <row r="100" spans="1:60" x14ac:dyDescent="0.2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</row>
    <row r="101" spans="1:60" x14ac:dyDescent="0.2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</row>
    <row r="102" spans="1:60" x14ac:dyDescent="0.2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</row>
    <row r="103" spans="1:60" x14ac:dyDescent="0.2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</row>
    <row r="104" spans="1:60" x14ac:dyDescent="0.2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</row>
    <row r="105" spans="1:60" x14ac:dyDescent="0.2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</row>
    <row r="106" spans="1:60" x14ac:dyDescent="0.25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</row>
    <row r="107" spans="1:60" x14ac:dyDescent="0.2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</row>
    <row r="108" spans="1:60" x14ac:dyDescent="0.2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</row>
    <row r="109" spans="1:60" x14ac:dyDescent="0.2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</row>
    <row r="110" spans="1:60" x14ac:dyDescent="0.25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</row>
    <row r="111" spans="1:60" x14ac:dyDescent="0.2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</row>
    <row r="112" spans="1:60" x14ac:dyDescent="0.25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</row>
    <row r="113" spans="1:60" x14ac:dyDescent="0.2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</row>
    <row r="114" spans="1:60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</row>
    <row r="115" spans="1:60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</row>
    <row r="116" spans="1:60" x14ac:dyDescent="0.25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</row>
    <row r="117" spans="1:60" x14ac:dyDescent="0.2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</row>
    <row r="118" spans="1:60" x14ac:dyDescent="0.2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</row>
    <row r="119" spans="1:60" x14ac:dyDescent="0.2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</row>
    <row r="120" spans="1:60" x14ac:dyDescent="0.25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</row>
    <row r="121" spans="1:60" x14ac:dyDescent="0.2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</row>
    <row r="122" spans="1:60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</row>
    <row r="123" spans="1:60" x14ac:dyDescent="0.25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1"/>
      <c r="BH123" s="51"/>
    </row>
    <row r="124" spans="1:60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</row>
    <row r="125" spans="1:60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</row>
    <row r="126" spans="1:60" x14ac:dyDescent="0.25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</row>
    <row r="127" spans="1:60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</row>
    <row r="128" spans="1:60" x14ac:dyDescent="0.25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</row>
    <row r="129" spans="1:60" x14ac:dyDescent="0.25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</row>
    <row r="130" spans="1:60" x14ac:dyDescent="0.25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</row>
    <row r="131" spans="1:60" x14ac:dyDescent="0.25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</row>
    <row r="132" spans="1:60" x14ac:dyDescent="0.25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</row>
    <row r="133" spans="1:60" x14ac:dyDescent="0.25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</row>
    <row r="134" spans="1:60" x14ac:dyDescent="0.25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</row>
    <row r="135" spans="1:60" x14ac:dyDescent="0.2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</row>
    <row r="136" spans="1:60" x14ac:dyDescent="0.25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</row>
    <row r="137" spans="1:60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</row>
    <row r="138" spans="1:60" x14ac:dyDescent="0.25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</row>
    <row r="139" spans="1:60" x14ac:dyDescent="0.25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</row>
    <row r="140" spans="1:60" x14ac:dyDescent="0.25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</row>
    <row r="141" spans="1:60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</row>
    <row r="142" spans="1:60" x14ac:dyDescent="0.25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</row>
    <row r="143" spans="1:60" x14ac:dyDescent="0.2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</row>
    <row r="144" spans="1:60" x14ac:dyDescent="0.25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</row>
    <row r="145" spans="1:60" x14ac:dyDescent="0.2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</row>
    <row r="146" spans="1:60" x14ac:dyDescent="0.25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</row>
    <row r="147" spans="1:60" x14ac:dyDescent="0.2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</row>
    <row r="148" spans="1:60" x14ac:dyDescent="0.25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</row>
    <row r="149" spans="1:60" x14ac:dyDescent="0.25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</row>
    <row r="150" spans="1:60" x14ac:dyDescent="0.25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</row>
  </sheetData>
  <sheetProtection algorithmName="SHA-512" hashValue="1V0uiv/8qpYxSTxTz4B4VcGZ3v7ajuSdbjk9ytYwkdH/z+mg6/oiHsX38/KET2CNDybYpCTPfKLxgkZ8Zxdu2g==" saltValue="5+UmUaTLSBgXR//twz8gBQ==" spinCount="100000" sheet="1" objects="1" scenarios="1"/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zoomScale="90" zoomScaleNormal="90" workbookViewId="0">
      <pane xSplit="1" ySplit="1" topLeftCell="B38" activePane="bottomRight" state="frozen"/>
      <selection pane="topRight" activeCell="B1" sqref="B1"/>
      <selection pane="bottomLeft" activeCell="A2" sqref="A2"/>
      <selection pane="bottomRight" activeCell="G2" sqref="G2"/>
    </sheetView>
  </sheetViews>
  <sheetFormatPr baseColWidth="10" defaultRowHeight="15" x14ac:dyDescent="0.25"/>
  <cols>
    <col min="1" max="18" width="20.7109375" customWidth="1"/>
  </cols>
  <sheetData>
    <row r="1" spans="1:18" x14ac:dyDescent="0.25">
      <c r="B1" s="9" t="s">
        <v>8</v>
      </c>
      <c r="C1" s="9" t="s">
        <v>9</v>
      </c>
      <c r="D1" s="9" t="s">
        <v>13</v>
      </c>
      <c r="E1" s="9" t="s">
        <v>127</v>
      </c>
      <c r="F1" s="9" t="s">
        <v>129</v>
      </c>
      <c r="G1" s="9" t="s">
        <v>159</v>
      </c>
      <c r="H1" s="9" t="s">
        <v>160</v>
      </c>
      <c r="I1" s="10" t="s">
        <v>14</v>
      </c>
      <c r="J1" s="10" t="s">
        <v>132</v>
      </c>
      <c r="K1" s="10" t="s">
        <v>134</v>
      </c>
      <c r="L1" s="10" t="s">
        <v>136</v>
      </c>
      <c r="M1" s="10" t="s">
        <v>138</v>
      </c>
      <c r="N1" s="10" t="s">
        <v>140</v>
      </c>
      <c r="O1" s="10"/>
      <c r="P1" s="10"/>
      <c r="Q1" s="10"/>
      <c r="R1" s="10"/>
    </row>
    <row r="2" spans="1:18" x14ac:dyDescent="0.25">
      <c r="B2" s="9" t="s">
        <v>124</v>
      </c>
      <c r="C2" s="9" t="s">
        <v>125</v>
      </c>
      <c r="D2" s="9" t="s">
        <v>126</v>
      </c>
      <c r="E2" s="9" t="s">
        <v>128</v>
      </c>
      <c r="F2" s="9" t="s">
        <v>130</v>
      </c>
      <c r="G2" s="9" t="s">
        <v>174</v>
      </c>
      <c r="H2" s="9" t="s">
        <v>173</v>
      </c>
      <c r="I2" s="10" t="s">
        <v>131</v>
      </c>
      <c r="J2" s="10" t="s">
        <v>133</v>
      </c>
      <c r="K2" s="10" t="s">
        <v>135</v>
      </c>
      <c r="L2" s="10" t="s">
        <v>137</v>
      </c>
      <c r="M2" s="10" t="s">
        <v>139</v>
      </c>
      <c r="N2" s="10" t="s">
        <v>141</v>
      </c>
      <c r="O2" s="10"/>
      <c r="P2" s="10"/>
      <c r="Q2" s="10"/>
      <c r="R2" s="10"/>
    </row>
    <row r="3" spans="1:18" s="16" customFormat="1" x14ac:dyDescent="0.25">
      <c r="A3" s="16" t="s">
        <v>26</v>
      </c>
      <c r="B3" s="16">
        <v>2</v>
      </c>
      <c r="C3" s="16">
        <v>3</v>
      </c>
      <c r="D3" s="16">
        <v>4</v>
      </c>
      <c r="E3" s="16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  <c r="M3" s="16">
        <v>13</v>
      </c>
      <c r="N3" s="16">
        <v>14</v>
      </c>
      <c r="O3" s="16">
        <v>13</v>
      </c>
      <c r="P3" s="16">
        <v>14</v>
      </c>
      <c r="Q3" s="16">
        <v>15</v>
      </c>
      <c r="R3" s="16">
        <v>16</v>
      </c>
    </row>
    <row r="4" spans="1:18" s="17" customFormat="1" x14ac:dyDescent="0.25">
      <c r="B4" s="73"/>
      <c r="C4" s="74"/>
      <c r="D4" s="74"/>
      <c r="E4" s="75"/>
      <c r="F4" s="75"/>
      <c r="G4" s="75"/>
      <c r="H4" s="75"/>
      <c r="I4" s="75"/>
      <c r="J4" s="74"/>
      <c r="K4" s="75"/>
      <c r="L4" s="75"/>
      <c r="M4" s="75"/>
      <c r="N4" s="75"/>
      <c r="O4" s="75"/>
      <c r="P4" s="75"/>
      <c r="Q4" s="75"/>
      <c r="R4" s="75"/>
    </row>
    <row r="5" spans="1:18" x14ac:dyDescent="0.25">
      <c r="A5" s="8">
        <v>0</v>
      </c>
      <c r="B5" s="72">
        <v>1.58</v>
      </c>
      <c r="C5" s="72">
        <v>20.29</v>
      </c>
      <c r="D5" s="71">
        <v>16.3</v>
      </c>
      <c r="E5" s="72">
        <v>22</v>
      </c>
      <c r="F5" s="76">
        <v>20</v>
      </c>
      <c r="G5" s="76">
        <v>12.18</v>
      </c>
      <c r="H5" s="76">
        <v>1.96</v>
      </c>
      <c r="I5" s="76">
        <v>19.899999999999999</v>
      </c>
      <c r="J5" s="77">
        <v>16</v>
      </c>
      <c r="K5" s="77">
        <v>8.84</v>
      </c>
      <c r="L5" s="77">
        <v>10</v>
      </c>
      <c r="M5" s="77">
        <v>1.5</v>
      </c>
      <c r="N5" s="77">
        <v>22.64</v>
      </c>
      <c r="O5" s="5"/>
      <c r="P5" s="5"/>
      <c r="Q5" s="5"/>
      <c r="R5" s="5"/>
    </row>
    <row r="6" spans="1:18" x14ac:dyDescent="0.25">
      <c r="A6" s="8">
        <v>1</v>
      </c>
      <c r="B6" s="69">
        <v>1.58</v>
      </c>
      <c r="C6" s="69">
        <v>20.29</v>
      </c>
      <c r="D6" s="71">
        <v>16.3</v>
      </c>
      <c r="E6" s="69">
        <v>22</v>
      </c>
      <c r="F6" s="78">
        <v>20</v>
      </c>
      <c r="G6" s="78">
        <v>12.18</v>
      </c>
      <c r="H6" s="78">
        <v>1.96</v>
      </c>
      <c r="I6" s="78">
        <v>19.899999999999999</v>
      </c>
      <c r="J6" s="77">
        <v>16</v>
      </c>
      <c r="K6" s="77">
        <v>8.84</v>
      </c>
      <c r="L6" s="77">
        <v>10</v>
      </c>
      <c r="M6" s="77">
        <v>1.5</v>
      </c>
      <c r="N6" s="77">
        <v>22.64</v>
      </c>
      <c r="O6" s="5"/>
      <c r="P6" s="5"/>
      <c r="Q6" s="5"/>
      <c r="R6" s="5"/>
    </row>
    <row r="7" spans="1:18" x14ac:dyDescent="0.25">
      <c r="A7" s="8">
        <v>2</v>
      </c>
      <c r="B7" s="69">
        <v>1.58</v>
      </c>
      <c r="C7" s="69">
        <v>20.29</v>
      </c>
      <c r="D7" s="71">
        <v>16.3</v>
      </c>
      <c r="E7" s="69">
        <v>22</v>
      </c>
      <c r="F7" s="78">
        <v>20</v>
      </c>
      <c r="G7" s="78">
        <v>12.18</v>
      </c>
      <c r="H7" s="78">
        <v>1.96</v>
      </c>
      <c r="I7" s="78">
        <v>19.899999999999999</v>
      </c>
      <c r="J7" s="77">
        <v>16</v>
      </c>
      <c r="K7" s="77">
        <v>8.84</v>
      </c>
      <c r="L7" s="77">
        <v>10</v>
      </c>
      <c r="M7" s="77">
        <v>1.5</v>
      </c>
      <c r="N7" s="77">
        <v>22.64</v>
      </c>
      <c r="O7" s="5"/>
      <c r="P7" s="5"/>
      <c r="Q7" s="5"/>
      <c r="R7" s="5"/>
    </row>
    <row r="8" spans="1:18" x14ac:dyDescent="0.25">
      <c r="A8" s="8">
        <v>3</v>
      </c>
      <c r="B8" s="69">
        <v>1.58</v>
      </c>
      <c r="C8" s="69">
        <v>20.29</v>
      </c>
      <c r="D8" s="71">
        <v>16.3</v>
      </c>
      <c r="E8" s="69">
        <v>22</v>
      </c>
      <c r="F8" s="78">
        <v>20</v>
      </c>
      <c r="G8" s="78">
        <v>12.18</v>
      </c>
      <c r="H8" s="78">
        <v>1.96</v>
      </c>
      <c r="I8" s="78">
        <v>19.899999999999999</v>
      </c>
      <c r="J8" s="77">
        <v>16</v>
      </c>
      <c r="K8" s="77">
        <v>8.84</v>
      </c>
      <c r="L8" s="77">
        <v>10</v>
      </c>
      <c r="M8" s="77">
        <v>1.5</v>
      </c>
      <c r="N8" s="77">
        <v>22.64</v>
      </c>
      <c r="O8" s="5"/>
      <c r="P8" s="5"/>
      <c r="Q8" s="5"/>
      <c r="R8" s="5"/>
    </row>
    <row r="9" spans="1:18" x14ac:dyDescent="0.25">
      <c r="A9" s="8">
        <v>4</v>
      </c>
      <c r="B9" s="69">
        <v>1.58</v>
      </c>
      <c r="C9" s="69">
        <v>20.29</v>
      </c>
      <c r="D9" s="71">
        <v>16.3</v>
      </c>
      <c r="E9" s="69">
        <v>22</v>
      </c>
      <c r="F9" s="78">
        <v>20</v>
      </c>
      <c r="G9" s="78">
        <v>12.18</v>
      </c>
      <c r="H9" s="78">
        <v>1.96</v>
      </c>
      <c r="I9" s="78">
        <v>19.899999999999999</v>
      </c>
      <c r="J9" s="77">
        <v>16</v>
      </c>
      <c r="K9" s="77">
        <v>8.84</v>
      </c>
      <c r="L9" s="77">
        <v>10</v>
      </c>
      <c r="M9" s="77">
        <v>1.5</v>
      </c>
      <c r="N9" s="77">
        <v>22.64</v>
      </c>
      <c r="O9" s="5"/>
      <c r="P9" s="5"/>
      <c r="Q9" s="5"/>
      <c r="R9" s="5"/>
    </row>
    <row r="10" spans="1:18" x14ac:dyDescent="0.25">
      <c r="A10" s="8">
        <v>5</v>
      </c>
      <c r="B10" s="69">
        <v>1.58</v>
      </c>
      <c r="C10" s="69">
        <v>20.29</v>
      </c>
      <c r="D10" s="71">
        <v>16.3</v>
      </c>
      <c r="E10" s="69">
        <v>22</v>
      </c>
      <c r="F10" s="78">
        <v>20</v>
      </c>
      <c r="G10" s="78">
        <v>12.18</v>
      </c>
      <c r="H10" s="78">
        <v>1.96</v>
      </c>
      <c r="I10" s="78">
        <v>19.899999999999999</v>
      </c>
      <c r="J10" s="77">
        <v>16</v>
      </c>
      <c r="K10" s="77">
        <v>8.84</v>
      </c>
      <c r="L10" s="77">
        <v>10</v>
      </c>
      <c r="M10" s="77">
        <v>1.5</v>
      </c>
      <c r="N10" s="77">
        <v>22.64</v>
      </c>
      <c r="O10" s="5"/>
      <c r="P10" s="5"/>
      <c r="Q10" s="5"/>
      <c r="R10" s="5"/>
    </row>
    <row r="11" spans="1:18" x14ac:dyDescent="0.25">
      <c r="A11" s="8">
        <v>6</v>
      </c>
      <c r="B11" s="69">
        <v>1.58</v>
      </c>
      <c r="C11" s="69">
        <v>20.29</v>
      </c>
      <c r="D11" s="71">
        <v>16.3</v>
      </c>
      <c r="E11" s="69">
        <v>22</v>
      </c>
      <c r="F11" s="78">
        <v>20</v>
      </c>
      <c r="G11" s="78">
        <v>12.18</v>
      </c>
      <c r="H11" s="78">
        <v>1.96</v>
      </c>
      <c r="I11" s="78">
        <v>19.899999999999999</v>
      </c>
      <c r="J11" s="77">
        <v>16</v>
      </c>
      <c r="K11" s="77">
        <v>8.84</v>
      </c>
      <c r="L11" s="77">
        <v>10</v>
      </c>
      <c r="M11" s="77">
        <v>13.3</v>
      </c>
      <c r="N11" s="77">
        <v>22.64</v>
      </c>
      <c r="O11" s="5"/>
      <c r="P11" s="5"/>
      <c r="Q11" s="5"/>
      <c r="R11" s="5"/>
    </row>
    <row r="12" spans="1:18" x14ac:dyDescent="0.25">
      <c r="A12" s="8">
        <v>7</v>
      </c>
      <c r="B12" s="69">
        <v>1.58</v>
      </c>
      <c r="C12" s="69">
        <v>20.29</v>
      </c>
      <c r="D12" s="71">
        <v>16.3</v>
      </c>
      <c r="E12" s="69">
        <v>22</v>
      </c>
      <c r="F12" s="78">
        <v>20</v>
      </c>
      <c r="G12" s="78">
        <v>12.18</v>
      </c>
      <c r="H12" s="78">
        <v>1.96</v>
      </c>
      <c r="I12" s="78">
        <v>19.899999999999999</v>
      </c>
      <c r="J12" s="77">
        <v>16</v>
      </c>
      <c r="K12" s="77">
        <v>8.84</v>
      </c>
      <c r="L12" s="77">
        <v>10</v>
      </c>
      <c r="M12" s="77">
        <v>13.3</v>
      </c>
      <c r="N12" s="77">
        <v>22.64</v>
      </c>
      <c r="O12" s="5"/>
      <c r="P12" s="5"/>
      <c r="Q12" s="5"/>
      <c r="R12" s="5"/>
    </row>
    <row r="13" spans="1:18" x14ac:dyDescent="0.25">
      <c r="A13" s="8">
        <v>8</v>
      </c>
      <c r="B13" s="69">
        <v>1.58</v>
      </c>
      <c r="C13" s="69">
        <v>20.29</v>
      </c>
      <c r="D13" s="71">
        <v>16.3</v>
      </c>
      <c r="E13" s="69">
        <v>22</v>
      </c>
      <c r="F13" s="78">
        <v>20</v>
      </c>
      <c r="G13" s="78">
        <v>12.18</v>
      </c>
      <c r="H13" s="78">
        <v>1.96</v>
      </c>
      <c r="I13" s="78">
        <v>19.899999999999999</v>
      </c>
      <c r="J13" s="77">
        <v>16</v>
      </c>
      <c r="K13" s="77">
        <v>8.84</v>
      </c>
      <c r="L13" s="77">
        <v>10</v>
      </c>
      <c r="M13" s="77">
        <v>13.3</v>
      </c>
      <c r="N13" s="77">
        <v>22.64</v>
      </c>
      <c r="O13" s="5"/>
      <c r="P13" s="5"/>
      <c r="Q13" s="5"/>
      <c r="R13" s="5"/>
    </row>
    <row r="14" spans="1:18" x14ac:dyDescent="0.25">
      <c r="A14" s="8">
        <v>9</v>
      </c>
      <c r="B14" s="69">
        <v>1.58</v>
      </c>
      <c r="C14" s="69">
        <v>20.29</v>
      </c>
      <c r="D14" s="71">
        <v>16.3</v>
      </c>
      <c r="E14" s="69">
        <v>22</v>
      </c>
      <c r="F14" s="78">
        <v>20</v>
      </c>
      <c r="G14" s="78">
        <v>12.18</v>
      </c>
      <c r="H14" s="78">
        <v>1.96</v>
      </c>
      <c r="I14" s="78">
        <v>19.899999999999999</v>
      </c>
      <c r="J14" s="77">
        <v>16</v>
      </c>
      <c r="K14" s="77">
        <v>8.84</v>
      </c>
      <c r="L14" s="77">
        <v>10</v>
      </c>
      <c r="M14" s="77">
        <v>13.3</v>
      </c>
      <c r="N14" s="77">
        <v>22.64</v>
      </c>
      <c r="O14" s="5"/>
      <c r="P14" s="5"/>
      <c r="Q14" s="5"/>
      <c r="R14" s="5"/>
    </row>
    <row r="15" spans="1:18" x14ac:dyDescent="0.25">
      <c r="A15" s="8">
        <v>10</v>
      </c>
      <c r="B15" s="69">
        <v>1.58</v>
      </c>
      <c r="C15" s="69">
        <v>20.29</v>
      </c>
      <c r="D15" s="71">
        <v>16.3</v>
      </c>
      <c r="E15" s="69">
        <v>22</v>
      </c>
      <c r="F15" s="78">
        <v>20</v>
      </c>
      <c r="G15" s="78">
        <v>12.18</v>
      </c>
      <c r="H15" s="78">
        <v>1.96</v>
      </c>
      <c r="I15" s="78">
        <v>19.899999999999999</v>
      </c>
      <c r="J15" s="77">
        <v>16</v>
      </c>
      <c r="K15" s="77">
        <v>8.84</v>
      </c>
      <c r="L15" s="77">
        <v>10</v>
      </c>
      <c r="M15" s="77">
        <v>13.3</v>
      </c>
      <c r="N15" s="77">
        <v>22.64</v>
      </c>
      <c r="O15" s="5"/>
      <c r="P15" s="5"/>
      <c r="Q15" s="5"/>
      <c r="R15" s="5"/>
    </row>
    <row r="16" spans="1:18" x14ac:dyDescent="0.25">
      <c r="A16" s="8">
        <v>11</v>
      </c>
      <c r="B16" s="69">
        <v>1.58</v>
      </c>
      <c r="C16" s="69">
        <v>20.29</v>
      </c>
      <c r="D16" s="71">
        <v>16.3</v>
      </c>
      <c r="E16" s="69">
        <v>22</v>
      </c>
      <c r="F16" s="78">
        <v>20</v>
      </c>
      <c r="G16" s="78">
        <v>12.18</v>
      </c>
      <c r="H16" s="78">
        <v>1.96</v>
      </c>
      <c r="I16" s="78">
        <v>19.899999999999999</v>
      </c>
      <c r="J16" s="77">
        <v>16</v>
      </c>
      <c r="K16" s="77">
        <v>8.84</v>
      </c>
      <c r="L16" s="77">
        <v>10</v>
      </c>
      <c r="M16" s="77">
        <v>13.3</v>
      </c>
      <c r="N16" s="77">
        <v>22.64</v>
      </c>
      <c r="O16" s="5"/>
      <c r="P16" s="5"/>
      <c r="Q16" s="5"/>
      <c r="R16" s="5"/>
    </row>
    <row r="17" spans="1:18" x14ac:dyDescent="0.25">
      <c r="A17" s="8">
        <v>12</v>
      </c>
      <c r="B17" s="69">
        <v>1.58</v>
      </c>
      <c r="C17" s="69">
        <v>20.29</v>
      </c>
      <c r="D17" s="71">
        <v>16.3</v>
      </c>
      <c r="E17" s="69">
        <v>22</v>
      </c>
      <c r="F17" s="78">
        <v>20</v>
      </c>
      <c r="G17" s="78">
        <v>12.18</v>
      </c>
      <c r="H17" s="78">
        <v>1.96</v>
      </c>
      <c r="I17" s="78">
        <v>19.899999999999999</v>
      </c>
      <c r="J17" s="77">
        <v>16</v>
      </c>
      <c r="K17" s="77">
        <v>8.84</v>
      </c>
      <c r="L17" s="77">
        <v>10</v>
      </c>
      <c r="M17" s="77">
        <v>13.3</v>
      </c>
      <c r="N17" s="77">
        <v>22.64</v>
      </c>
      <c r="O17" s="5"/>
      <c r="P17" s="5"/>
      <c r="Q17" s="5"/>
      <c r="R17" s="5"/>
    </row>
    <row r="18" spans="1:18" x14ac:dyDescent="0.25">
      <c r="A18" s="8">
        <v>13</v>
      </c>
      <c r="B18" s="69">
        <v>1.58</v>
      </c>
      <c r="C18" s="69">
        <v>20.29</v>
      </c>
      <c r="D18" s="71">
        <v>16.3</v>
      </c>
      <c r="E18" s="69">
        <v>22</v>
      </c>
      <c r="F18" s="78">
        <v>20</v>
      </c>
      <c r="G18" s="78">
        <v>12.18</v>
      </c>
      <c r="H18" s="78">
        <v>1.96</v>
      </c>
      <c r="I18" s="78">
        <v>19.899999999999999</v>
      </c>
      <c r="J18" s="77">
        <v>16</v>
      </c>
      <c r="K18" s="77">
        <v>8.84</v>
      </c>
      <c r="L18" s="77">
        <v>10</v>
      </c>
      <c r="M18" s="77">
        <v>13.3</v>
      </c>
      <c r="N18" s="77">
        <v>22.64</v>
      </c>
      <c r="O18" s="5"/>
      <c r="P18" s="5"/>
      <c r="Q18" s="5"/>
      <c r="R18" s="5"/>
    </row>
    <row r="19" spans="1:18" x14ac:dyDescent="0.25">
      <c r="A19" s="8">
        <v>14</v>
      </c>
      <c r="B19" s="69">
        <v>1.58</v>
      </c>
      <c r="C19" s="69">
        <v>20.29</v>
      </c>
      <c r="D19" s="71">
        <v>16.3</v>
      </c>
      <c r="E19" s="69">
        <v>22</v>
      </c>
      <c r="F19" s="78">
        <v>20</v>
      </c>
      <c r="G19" s="78">
        <v>12.18</v>
      </c>
      <c r="H19" s="78">
        <v>1.96</v>
      </c>
      <c r="I19" s="78">
        <v>19.899999999999999</v>
      </c>
      <c r="J19" s="77">
        <v>16</v>
      </c>
      <c r="K19" s="77">
        <v>8.84</v>
      </c>
      <c r="L19" s="77">
        <v>10</v>
      </c>
      <c r="M19" s="77">
        <v>13.3</v>
      </c>
      <c r="N19" s="77">
        <v>22.64</v>
      </c>
      <c r="O19" s="5"/>
      <c r="P19" s="5"/>
      <c r="Q19" s="5"/>
      <c r="R19" s="5"/>
    </row>
    <row r="20" spans="1:18" x14ac:dyDescent="0.25">
      <c r="A20" s="8">
        <v>15</v>
      </c>
      <c r="B20" s="69">
        <v>1.58</v>
      </c>
      <c r="C20" s="69">
        <v>20.29</v>
      </c>
      <c r="D20" s="71">
        <v>16.3</v>
      </c>
      <c r="E20" s="69">
        <v>22</v>
      </c>
      <c r="F20" s="78">
        <v>20</v>
      </c>
      <c r="G20" s="78">
        <v>12.18</v>
      </c>
      <c r="H20" s="78">
        <v>5.5</v>
      </c>
      <c r="I20" s="78">
        <v>19.899999999999999</v>
      </c>
      <c r="J20" s="77">
        <v>16</v>
      </c>
      <c r="K20" s="77">
        <v>8.84</v>
      </c>
      <c r="L20" s="77">
        <v>10</v>
      </c>
      <c r="M20" s="77">
        <v>13.3</v>
      </c>
      <c r="N20" s="77">
        <v>22.64</v>
      </c>
      <c r="O20" s="5"/>
      <c r="P20" s="5"/>
      <c r="Q20" s="5"/>
      <c r="R20" s="5"/>
    </row>
    <row r="21" spans="1:18" x14ac:dyDescent="0.25">
      <c r="A21" s="8">
        <v>16</v>
      </c>
      <c r="B21" s="69">
        <v>4.91</v>
      </c>
      <c r="C21" s="69">
        <v>22.25</v>
      </c>
      <c r="D21" s="71">
        <v>16.3</v>
      </c>
      <c r="E21" s="69">
        <v>19.399999999999999</v>
      </c>
      <c r="F21" s="78">
        <v>20</v>
      </c>
      <c r="G21" s="78">
        <v>12.18</v>
      </c>
      <c r="H21" s="78">
        <v>5.5</v>
      </c>
      <c r="I21" s="78">
        <v>19.899999999999999</v>
      </c>
      <c r="J21" s="77">
        <v>16</v>
      </c>
      <c r="K21" s="77">
        <v>8.84</v>
      </c>
      <c r="L21" s="77">
        <v>10</v>
      </c>
      <c r="M21" s="77">
        <v>16.600000000000001</v>
      </c>
      <c r="N21" s="77">
        <v>22.64</v>
      </c>
      <c r="O21" s="5"/>
      <c r="P21" s="5"/>
      <c r="Q21" s="5"/>
      <c r="R21" s="5"/>
    </row>
    <row r="22" spans="1:18" x14ac:dyDescent="0.25">
      <c r="A22" s="8">
        <v>17</v>
      </c>
      <c r="B22" s="69">
        <v>4.91</v>
      </c>
      <c r="C22" s="69">
        <v>22.25</v>
      </c>
      <c r="D22" s="71">
        <v>16.3</v>
      </c>
      <c r="E22" s="69">
        <v>19.399999999999999</v>
      </c>
      <c r="F22" s="78">
        <v>20</v>
      </c>
      <c r="G22" s="78">
        <v>12.18</v>
      </c>
      <c r="H22" s="78">
        <v>5.5</v>
      </c>
      <c r="I22" s="78">
        <v>19.899999999999999</v>
      </c>
      <c r="J22" s="77">
        <v>16</v>
      </c>
      <c r="K22" s="77">
        <v>8.84</v>
      </c>
      <c r="L22" s="77">
        <v>10</v>
      </c>
      <c r="M22" s="77">
        <v>16.600000000000001</v>
      </c>
      <c r="N22" s="77">
        <v>22.64</v>
      </c>
      <c r="O22" s="5"/>
      <c r="P22" s="5"/>
      <c r="Q22" s="5"/>
      <c r="R22" s="5"/>
    </row>
    <row r="23" spans="1:18" x14ac:dyDescent="0.25">
      <c r="A23" s="8">
        <v>18</v>
      </c>
      <c r="B23" s="69">
        <v>4.91</v>
      </c>
      <c r="C23" s="69">
        <v>22.25</v>
      </c>
      <c r="D23" s="71">
        <v>16.3</v>
      </c>
      <c r="E23" s="69">
        <v>19.399999999999999</v>
      </c>
      <c r="F23" s="78">
        <v>20</v>
      </c>
      <c r="G23" s="78">
        <v>12.18</v>
      </c>
      <c r="H23" s="78">
        <v>5.5</v>
      </c>
      <c r="I23" s="78">
        <v>19.899999999999999</v>
      </c>
      <c r="J23" s="77">
        <v>23.9</v>
      </c>
      <c r="K23" s="77">
        <v>8.84</v>
      </c>
      <c r="L23" s="77">
        <v>10</v>
      </c>
      <c r="M23" s="77">
        <v>16.600000000000001</v>
      </c>
      <c r="N23" s="77">
        <v>22.64</v>
      </c>
      <c r="O23" s="5"/>
      <c r="P23" s="5"/>
      <c r="Q23" s="5"/>
      <c r="R23" s="5"/>
    </row>
    <row r="24" spans="1:18" x14ac:dyDescent="0.25">
      <c r="A24" s="8">
        <v>19</v>
      </c>
      <c r="B24" s="69">
        <v>4.91</v>
      </c>
      <c r="C24" s="69">
        <v>22.25</v>
      </c>
      <c r="D24" s="71">
        <v>16.3</v>
      </c>
      <c r="E24" s="69">
        <v>19.399999999999999</v>
      </c>
      <c r="F24" s="78">
        <v>20</v>
      </c>
      <c r="G24" s="78">
        <v>12.18</v>
      </c>
      <c r="H24" s="78">
        <v>5.5</v>
      </c>
      <c r="I24" s="78">
        <v>19.899999999999999</v>
      </c>
      <c r="J24" s="77">
        <v>23.9</v>
      </c>
      <c r="K24" s="77">
        <v>8.84</v>
      </c>
      <c r="L24" s="77">
        <v>10</v>
      </c>
      <c r="M24" s="77">
        <v>16.600000000000001</v>
      </c>
      <c r="N24" s="77">
        <v>22.64</v>
      </c>
      <c r="O24" s="5"/>
      <c r="P24" s="5"/>
      <c r="Q24" s="5"/>
      <c r="R24" s="5"/>
    </row>
    <row r="25" spans="1:18" x14ac:dyDescent="0.25">
      <c r="A25" s="8">
        <v>20</v>
      </c>
      <c r="B25" s="69">
        <v>4.91</v>
      </c>
      <c r="C25" s="69">
        <v>22.25</v>
      </c>
      <c r="D25" s="71">
        <v>16.3</v>
      </c>
      <c r="E25" s="69">
        <v>19.399999999999999</v>
      </c>
      <c r="F25" s="78">
        <v>20</v>
      </c>
      <c r="G25" s="78">
        <v>25.95</v>
      </c>
      <c r="H25" s="78">
        <v>38.78</v>
      </c>
      <c r="I25" s="78">
        <v>19.899999999999999</v>
      </c>
      <c r="J25" s="77">
        <v>23.9</v>
      </c>
      <c r="K25" s="77">
        <v>30.85</v>
      </c>
      <c r="L25" s="77">
        <v>10</v>
      </c>
      <c r="M25" s="77">
        <v>16.600000000000001</v>
      </c>
      <c r="N25" s="77">
        <v>22.64</v>
      </c>
      <c r="O25" s="5"/>
      <c r="P25" s="5"/>
      <c r="Q25" s="6"/>
      <c r="R25" s="5"/>
    </row>
    <row r="26" spans="1:18" x14ac:dyDescent="0.25">
      <c r="A26" s="8">
        <v>21</v>
      </c>
      <c r="B26" s="69">
        <v>29.03</v>
      </c>
      <c r="C26" s="69">
        <v>37.36</v>
      </c>
      <c r="D26" s="71">
        <v>18.5</v>
      </c>
      <c r="E26" s="69">
        <v>27.2</v>
      </c>
      <c r="F26" s="78">
        <v>24</v>
      </c>
      <c r="G26" s="78">
        <v>25.95</v>
      </c>
      <c r="H26" s="78">
        <v>39.56</v>
      </c>
      <c r="I26" s="78">
        <v>29.2</v>
      </c>
      <c r="J26" s="77">
        <v>23.9</v>
      </c>
      <c r="K26" s="77">
        <v>30.85</v>
      </c>
      <c r="L26" s="77">
        <v>39.5</v>
      </c>
      <c r="M26" s="77">
        <v>16.600000000000001</v>
      </c>
      <c r="N26" s="77">
        <v>14.57</v>
      </c>
      <c r="O26" s="5"/>
      <c r="P26" s="5"/>
      <c r="Q26" s="6"/>
      <c r="R26" s="5"/>
    </row>
    <row r="27" spans="1:18" x14ac:dyDescent="0.25">
      <c r="A27" s="8">
        <v>22</v>
      </c>
      <c r="B27" s="69">
        <v>29.73</v>
      </c>
      <c r="C27" s="69">
        <v>37.36</v>
      </c>
      <c r="D27" s="71">
        <v>18.5</v>
      </c>
      <c r="E27" s="69">
        <v>27.2</v>
      </c>
      <c r="F27" s="78">
        <v>24</v>
      </c>
      <c r="G27" s="78">
        <v>25.95</v>
      </c>
      <c r="H27" s="78">
        <v>40.35</v>
      </c>
      <c r="I27" s="78">
        <v>29.2</v>
      </c>
      <c r="J27" s="77">
        <v>23.9</v>
      </c>
      <c r="K27" s="77">
        <v>30.85</v>
      </c>
      <c r="L27" s="77">
        <v>39.5</v>
      </c>
      <c r="M27" s="77">
        <v>16.600000000000001</v>
      </c>
      <c r="N27" s="77">
        <v>14.57</v>
      </c>
      <c r="O27" s="5"/>
      <c r="P27" s="5"/>
      <c r="Q27" s="6"/>
      <c r="R27" s="5"/>
    </row>
    <row r="28" spans="1:18" x14ac:dyDescent="0.25">
      <c r="A28" s="8">
        <v>23</v>
      </c>
      <c r="B28" s="69">
        <v>30.42</v>
      </c>
      <c r="C28" s="69">
        <v>37.36</v>
      </c>
      <c r="D28" s="71">
        <v>18.5</v>
      </c>
      <c r="E28" s="69">
        <v>27.2</v>
      </c>
      <c r="F28" s="78">
        <v>24</v>
      </c>
      <c r="G28" s="78">
        <v>25.95</v>
      </c>
      <c r="H28" s="78">
        <v>41.14</v>
      </c>
      <c r="I28" s="78">
        <v>29.2</v>
      </c>
      <c r="J28" s="77">
        <v>23.9</v>
      </c>
      <c r="K28" s="77">
        <v>30.85</v>
      </c>
      <c r="L28" s="77">
        <v>39.5</v>
      </c>
      <c r="M28" s="77">
        <v>16.600000000000001</v>
      </c>
      <c r="N28" s="77">
        <v>14.57</v>
      </c>
      <c r="O28" s="5"/>
      <c r="P28" s="5"/>
      <c r="Q28" s="6"/>
      <c r="R28" s="5"/>
    </row>
    <row r="29" spans="1:18" x14ac:dyDescent="0.25">
      <c r="A29" s="8">
        <v>24</v>
      </c>
      <c r="B29" s="69">
        <v>31.08</v>
      </c>
      <c r="C29" s="69">
        <v>37.36</v>
      </c>
      <c r="D29" s="71">
        <v>18.5</v>
      </c>
      <c r="E29" s="69">
        <v>27.2</v>
      </c>
      <c r="F29" s="78">
        <v>24</v>
      </c>
      <c r="G29" s="78">
        <v>25.95</v>
      </c>
      <c r="H29" s="78">
        <v>41.92</v>
      </c>
      <c r="I29" s="78">
        <v>29.2</v>
      </c>
      <c r="J29" s="77">
        <v>23.9</v>
      </c>
      <c r="K29" s="77">
        <v>30.85</v>
      </c>
      <c r="L29" s="77">
        <v>39.5</v>
      </c>
      <c r="M29" s="77">
        <v>16.600000000000001</v>
      </c>
      <c r="N29" s="77">
        <v>14.57</v>
      </c>
      <c r="O29" s="5"/>
      <c r="P29" s="5"/>
      <c r="Q29" s="6"/>
      <c r="R29" s="5"/>
    </row>
    <row r="30" spans="1:18" x14ac:dyDescent="0.25">
      <c r="A30" s="8">
        <v>25</v>
      </c>
      <c r="B30" s="69">
        <v>31.72</v>
      </c>
      <c r="C30" s="69">
        <v>37.36</v>
      </c>
      <c r="D30" s="71">
        <v>18.5</v>
      </c>
      <c r="E30" s="69">
        <v>27.2</v>
      </c>
      <c r="F30" s="78">
        <v>24</v>
      </c>
      <c r="G30" s="78">
        <v>25.95</v>
      </c>
      <c r="H30" s="78">
        <v>42.7</v>
      </c>
      <c r="I30" s="78">
        <v>29.2</v>
      </c>
      <c r="J30" s="77">
        <v>23.9</v>
      </c>
      <c r="K30" s="77">
        <v>30.85</v>
      </c>
      <c r="L30" s="77">
        <v>39.5</v>
      </c>
      <c r="M30" s="77">
        <v>16.600000000000001</v>
      </c>
      <c r="N30" s="77">
        <v>14.57</v>
      </c>
      <c r="O30" s="5"/>
      <c r="P30" s="5"/>
      <c r="Q30" s="6"/>
      <c r="R30" s="5"/>
    </row>
    <row r="31" spans="1:18" x14ac:dyDescent="0.25">
      <c r="A31" s="8">
        <v>26</v>
      </c>
      <c r="B31" s="69">
        <v>32.340000000000003</v>
      </c>
      <c r="C31" s="69">
        <v>37.36</v>
      </c>
      <c r="D31" s="71">
        <v>18.5</v>
      </c>
      <c r="E31" s="69">
        <v>27.2</v>
      </c>
      <c r="F31" s="78">
        <v>24</v>
      </c>
      <c r="G31" s="78">
        <v>25.95</v>
      </c>
      <c r="H31" s="78">
        <v>43.46</v>
      </c>
      <c r="I31" s="78">
        <v>29.2</v>
      </c>
      <c r="J31" s="77">
        <v>23.9</v>
      </c>
      <c r="K31" s="77">
        <v>30.85</v>
      </c>
      <c r="L31" s="77">
        <v>39.5</v>
      </c>
      <c r="M31" s="77">
        <v>24.8</v>
      </c>
      <c r="N31" s="77">
        <v>14.57</v>
      </c>
      <c r="O31" s="5"/>
      <c r="P31" s="5"/>
      <c r="Q31" s="6"/>
      <c r="R31" s="5"/>
    </row>
    <row r="32" spans="1:18" x14ac:dyDescent="0.25">
      <c r="A32" s="8">
        <v>27</v>
      </c>
      <c r="B32" s="69">
        <v>32.93</v>
      </c>
      <c r="C32" s="69">
        <v>37.36</v>
      </c>
      <c r="D32" s="71">
        <v>18.5</v>
      </c>
      <c r="E32" s="69">
        <v>27.2</v>
      </c>
      <c r="F32" s="78">
        <v>24</v>
      </c>
      <c r="G32" s="78">
        <v>25.95</v>
      </c>
      <c r="H32" s="78">
        <v>44.21</v>
      </c>
      <c r="I32" s="78">
        <v>29.2</v>
      </c>
      <c r="J32" s="77">
        <v>23.9</v>
      </c>
      <c r="K32" s="77">
        <v>30.85</v>
      </c>
      <c r="L32" s="77">
        <v>39.5</v>
      </c>
      <c r="M32" s="77">
        <v>24.8</v>
      </c>
      <c r="N32" s="77">
        <v>14.57</v>
      </c>
      <c r="O32" s="5"/>
      <c r="P32" s="5"/>
      <c r="Q32" s="6"/>
      <c r="R32" s="5"/>
    </row>
    <row r="33" spans="1:18" x14ac:dyDescent="0.25">
      <c r="A33" s="8">
        <v>28</v>
      </c>
      <c r="B33" s="69">
        <v>33.5</v>
      </c>
      <c r="C33" s="69">
        <v>37.36</v>
      </c>
      <c r="D33" s="71">
        <v>18.5</v>
      </c>
      <c r="E33" s="69">
        <v>27.2</v>
      </c>
      <c r="F33" s="78">
        <v>24</v>
      </c>
      <c r="G33" s="78">
        <v>25.95</v>
      </c>
      <c r="H33" s="78">
        <v>44.94</v>
      </c>
      <c r="I33" s="78">
        <v>29.2</v>
      </c>
      <c r="J33" s="77">
        <v>23.9</v>
      </c>
      <c r="K33" s="77">
        <v>30.85</v>
      </c>
      <c r="L33" s="77">
        <v>39.5</v>
      </c>
      <c r="M33" s="77">
        <v>24.8</v>
      </c>
      <c r="N33" s="77">
        <v>14.57</v>
      </c>
      <c r="O33" s="5"/>
      <c r="P33" s="5"/>
      <c r="Q33" s="6"/>
      <c r="R33" s="5"/>
    </row>
    <row r="34" spans="1:18" x14ac:dyDescent="0.25">
      <c r="A34" s="8">
        <v>29</v>
      </c>
      <c r="B34" s="69">
        <v>34.04</v>
      </c>
      <c r="C34" s="69">
        <v>37.36</v>
      </c>
      <c r="D34" s="71">
        <v>18.5</v>
      </c>
      <c r="E34" s="69">
        <v>27.2</v>
      </c>
      <c r="F34" s="78">
        <v>24</v>
      </c>
      <c r="G34" s="78">
        <v>25.95</v>
      </c>
      <c r="H34" s="78">
        <v>45.65</v>
      </c>
      <c r="I34" s="78">
        <v>29.2</v>
      </c>
      <c r="J34" s="77">
        <v>23.9</v>
      </c>
      <c r="K34" s="77">
        <v>30.85</v>
      </c>
      <c r="L34" s="77">
        <v>39.5</v>
      </c>
      <c r="M34" s="77">
        <v>24.8</v>
      </c>
      <c r="N34" s="77">
        <v>14.57</v>
      </c>
      <c r="O34" s="5"/>
      <c r="P34" s="5"/>
      <c r="Q34" s="6"/>
      <c r="R34" s="5"/>
    </row>
    <row r="35" spans="1:18" ht="14.25" customHeight="1" x14ac:dyDescent="0.25">
      <c r="A35" s="8">
        <v>30</v>
      </c>
      <c r="B35" s="69">
        <v>34.57</v>
      </c>
      <c r="C35" s="69">
        <v>37.36</v>
      </c>
      <c r="D35" s="71">
        <v>18.5</v>
      </c>
      <c r="E35" s="69">
        <v>27.2</v>
      </c>
      <c r="F35" s="78">
        <v>24</v>
      </c>
      <c r="G35" s="78">
        <v>34.65</v>
      </c>
      <c r="H35" s="78">
        <v>46.35</v>
      </c>
      <c r="I35" s="78">
        <v>29.2</v>
      </c>
      <c r="J35" s="77">
        <v>23.9</v>
      </c>
      <c r="K35" s="77">
        <v>30.85</v>
      </c>
      <c r="L35" s="77">
        <v>39.5</v>
      </c>
      <c r="M35" s="77">
        <v>24.8</v>
      </c>
      <c r="N35" s="77">
        <v>14.57</v>
      </c>
      <c r="O35" s="5"/>
      <c r="P35" s="5"/>
      <c r="Q35" s="6"/>
      <c r="R35" s="5"/>
    </row>
    <row r="36" spans="1:18" x14ac:dyDescent="0.25">
      <c r="A36" s="8">
        <v>31</v>
      </c>
      <c r="B36" s="69">
        <v>35.08</v>
      </c>
      <c r="C36" s="69">
        <v>37.36</v>
      </c>
      <c r="D36" s="71">
        <v>31.5</v>
      </c>
      <c r="E36" s="69">
        <v>36.5</v>
      </c>
      <c r="F36" s="78">
        <v>31.5</v>
      </c>
      <c r="G36" s="78">
        <v>34.65</v>
      </c>
      <c r="H36" s="78">
        <v>47.03</v>
      </c>
      <c r="I36" s="78">
        <v>29.2</v>
      </c>
      <c r="J36" s="77">
        <v>23.9</v>
      </c>
      <c r="K36" s="77">
        <v>30.85</v>
      </c>
      <c r="L36" s="77">
        <v>39.5</v>
      </c>
      <c r="M36" s="77">
        <v>31.8</v>
      </c>
      <c r="N36" s="77">
        <v>29.28</v>
      </c>
      <c r="O36" s="5"/>
      <c r="P36" s="5"/>
      <c r="Q36" s="6"/>
      <c r="R36" s="5"/>
    </row>
    <row r="37" spans="1:18" x14ac:dyDescent="0.25">
      <c r="A37" s="8">
        <v>32</v>
      </c>
      <c r="B37" s="69">
        <v>35.58</v>
      </c>
      <c r="C37" s="69">
        <v>37.36</v>
      </c>
      <c r="D37" s="71">
        <v>31.5</v>
      </c>
      <c r="E37" s="69">
        <v>36.5</v>
      </c>
      <c r="F37" s="78">
        <v>31.5</v>
      </c>
      <c r="G37" s="78">
        <v>34.65</v>
      </c>
      <c r="H37" s="78">
        <v>47.7</v>
      </c>
      <c r="I37" s="78">
        <v>29.2</v>
      </c>
      <c r="J37" s="77">
        <v>23.9</v>
      </c>
      <c r="K37" s="77">
        <v>30.85</v>
      </c>
      <c r="L37" s="77">
        <v>39.5</v>
      </c>
      <c r="M37" s="77">
        <v>31.8</v>
      </c>
      <c r="N37" s="77">
        <v>29.28</v>
      </c>
      <c r="O37" s="5"/>
      <c r="P37" s="5"/>
      <c r="Q37" s="6"/>
      <c r="R37" s="5"/>
    </row>
    <row r="38" spans="1:18" x14ac:dyDescent="0.25">
      <c r="A38" s="8">
        <v>33</v>
      </c>
      <c r="B38" s="69">
        <v>36.07</v>
      </c>
      <c r="C38" s="69">
        <v>37.36</v>
      </c>
      <c r="D38" s="71">
        <v>31.5</v>
      </c>
      <c r="E38" s="69">
        <v>36.5</v>
      </c>
      <c r="F38" s="78">
        <v>31.5</v>
      </c>
      <c r="G38" s="78">
        <v>34.65</v>
      </c>
      <c r="H38" s="78">
        <v>48.36</v>
      </c>
      <c r="I38" s="78">
        <v>29.2</v>
      </c>
      <c r="J38" s="77">
        <v>29.9</v>
      </c>
      <c r="K38" s="77">
        <v>30.85</v>
      </c>
      <c r="L38" s="77">
        <v>39.5</v>
      </c>
      <c r="M38" s="77">
        <v>31.8</v>
      </c>
      <c r="N38" s="77">
        <v>29.28</v>
      </c>
      <c r="O38" s="5"/>
      <c r="P38" s="5"/>
      <c r="Q38" s="6"/>
      <c r="R38" s="5"/>
    </row>
    <row r="39" spans="1:18" x14ac:dyDescent="0.25">
      <c r="A39" s="8">
        <v>34</v>
      </c>
      <c r="B39" s="69">
        <v>36.54</v>
      </c>
      <c r="C39" s="69">
        <v>37.36</v>
      </c>
      <c r="D39" s="71">
        <v>31.5</v>
      </c>
      <c r="E39" s="69">
        <v>36.5</v>
      </c>
      <c r="F39" s="78">
        <v>31.5</v>
      </c>
      <c r="G39" s="78">
        <v>34.65</v>
      </c>
      <c r="H39" s="78">
        <v>49</v>
      </c>
      <c r="I39" s="78">
        <v>29.2</v>
      </c>
      <c r="J39" s="77">
        <v>29.9</v>
      </c>
      <c r="K39" s="77">
        <v>30.85</v>
      </c>
      <c r="L39" s="77">
        <v>39.5</v>
      </c>
      <c r="M39" s="77">
        <v>31.8</v>
      </c>
      <c r="N39" s="77">
        <v>29.28</v>
      </c>
      <c r="O39" s="5"/>
      <c r="P39" s="5"/>
      <c r="Q39" s="6"/>
      <c r="R39" s="5"/>
    </row>
    <row r="40" spans="1:18" x14ac:dyDescent="0.25">
      <c r="A40" s="8">
        <v>35</v>
      </c>
      <c r="B40" s="69">
        <v>37.01</v>
      </c>
      <c r="C40" s="69">
        <v>37.36</v>
      </c>
      <c r="D40" s="71">
        <v>31.5</v>
      </c>
      <c r="E40" s="69">
        <v>36.5</v>
      </c>
      <c r="F40" s="78">
        <v>31.5</v>
      </c>
      <c r="G40" s="78">
        <v>34.65</v>
      </c>
      <c r="H40" s="78">
        <v>49.63</v>
      </c>
      <c r="I40" s="78">
        <v>29.2</v>
      </c>
      <c r="J40" s="77">
        <v>29.9</v>
      </c>
      <c r="K40" s="77">
        <v>30.85</v>
      </c>
      <c r="L40" s="77">
        <v>39.5</v>
      </c>
      <c r="M40" s="77">
        <v>31.8</v>
      </c>
      <c r="N40" s="77">
        <v>29.28</v>
      </c>
      <c r="O40" s="5"/>
      <c r="P40" s="5"/>
      <c r="Q40" s="6"/>
      <c r="R40" s="5"/>
    </row>
    <row r="41" spans="1:18" x14ac:dyDescent="0.25">
      <c r="A41" s="8">
        <v>36</v>
      </c>
      <c r="B41" s="69">
        <v>37.47</v>
      </c>
      <c r="C41" s="69">
        <v>37.36</v>
      </c>
      <c r="D41" s="71">
        <v>31.5</v>
      </c>
      <c r="E41" s="69">
        <v>36.5</v>
      </c>
      <c r="F41" s="78">
        <v>31.5</v>
      </c>
      <c r="G41" s="78">
        <v>34.65</v>
      </c>
      <c r="H41" s="78">
        <v>50.25</v>
      </c>
      <c r="I41" s="78">
        <v>31.5</v>
      </c>
      <c r="J41" s="77">
        <v>29.9</v>
      </c>
      <c r="K41" s="77">
        <v>30.85</v>
      </c>
      <c r="L41" s="77">
        <v>39.5</v>
      </c>
      <c r="M41" s="77">
        <v>37.9</v>
      </c>
      <c r="N41" s="77">
        <v>29.28</v>
      </c>
      <c r="O41" s="5"/>
      <c r="P41" s="5"/>
      <c r="Q41" s="6"/>
      <c r="R41" s="5"/>
    </row>
    <row r="42" spans="1:18" x14ac:dyDescent="0.25">
      <c r="A42" s="8">
        <v>37</v>
      </c>
      <c r="B42" s="69">
        <v>37.92</v>
      </c>
      <c r="C42" s="69">
        <v>37.36</v>
      </c>
      <c r="D42" s="71">
        <v>31.5</v>
      </c>
      <c r="E42" s="69">
        <v>36.5</v>
      </c>
      <c r="F42" s="78">
        <v>31.5</v>
      </c>
      <c r="G42" s="78">
        <v>34.65</v>
      </c>
      <c r="H42" s="78">
        <v>50.85</v>
      </c>
      <c r="I42" s="78">
        <v>31.5</v>
      </c>
      <c r="J42" s="77">
        <v>29.9</v>
      </c>
      <c r="K42" s="77">
        <v>30.85</v>
      </c>
      <c r="L42" s="77">
        <v>39.5</v>
      </c>
      <c r="M42" s="77">
        <v>37.9</v>
      </c>
      <c r="N42" s="77">
        <v>29.28</v>
      </c>
      <c r="O42" s="5"/>
      <c r="P42" s="5"/>
      <c r="Q42" s="6"/>
      <c r="R42" s="5"/>
    </row>
    <row r="43" spans="1:18" x14ac:dyDescent="0.25">
      <c r="A43" s="8">
        <v>38</v>
      </c>
      <c r="B43" s="69">
        <v>38.369999999999997</v>
      </c>
      <c r="C43" s="69">
        <v>37.36</v>
      </c>
      <c r="D43" s="71">
        <v>31.5</v>
      </c>
      <c r="E43" s="69">
        <v>36.5</v>
      </c>
      <c r="F43" s="78">
        <v>31.5</v>
      </c>
      <c r="G43" s="78">
        <v>34.65</v>
      </c>
      <c r="H43" s="78">
        <v>51.45</v>
      </c>
      <c r="I43" s="78">
        <v>31.5</v>
      </c>
      <c r="J43" s="77">
        <v>29.9</v>
      </c>
      <c r="K43" s="77">
        <v>30.85</v>
      </c>
      <c r="L43" s="77">
        <v>39.5</v>
      </c>
      <c r="M43" s="77">
        <v>37.9</v>
      </c>
      <c r="N43" s="77">
        <v>29.28</v>
      </c>
      <c r="O43" s="5"/>
      <c r="P43" s="5"/>
      <c r="Q43" s="6"/>
      <c r="R43" s="5"/>
    </row>
    <row r="44" spans="1:18" x14ac:dyDescent="0.25">
      <c r="A44" s="8">
        <v>39</v>
      </c>
      <c r="B44" s="69">
        <v>38.82</v>
      </c>
      <c r="C44" s="69">
        <v>37.36</v>
      </c>
      <c r="D44" s="71">
        <v>31.5</v>
      </c>
      <c r="E44" s="69">
        <v>36.5</v>
      </c>
      <c r="F44" s="78">
        <v>31.5</v>
      </c>
      <c r="G44" s="78">
        <v>34.65</v>
      </c>
      <c r="H44" s="78">
        <v>52.04</v>
      </c>
      <c r="I44" s="78">
        <v>31.5</v>
      </c>
      <c r="J44" s="77">
        <v>29.9</v>
      </c>
      <c r="K44" s="77">
        <v>30.85</v>
      </c>
      <c r="L44" s="77">
        <v>39.5</v>
      </c>
      <c r="M44" s="77">
        <v>37.9</v>
      </c>
      <c r="N44" s="77">
        <v>29.28</v>
      </c>
      <c r="O44" s="5"/>
      <c r="P44" s="5"/>
      <c r="Q44" s="6"/>
      <c r="R44" s="5"/>
    </row>
    <row r="45" spans="1:18" x14ac:dyDescent="0.25">
      <c r="A45" s="8">
        <v>40</v>
      </c>
      <c r="B45" s="69">
        <v>39.26</v>
      </c>
      <c r="C45" s="69">
        <v>37.36</v>
      </c>
      <c r="D45" s="71">
        <v>31.5</v>
      </c>
      <c r="E45" s="69">
        <v>36.5</v>
      </c>
      <c r="F45" s="78">
        <v>31.5</v>
      </c>
      <c r="G45" s="78">
        <v>46.05</v>
      </c>
      <c r="H45" s="78">
        <v>52.62</v>
      </c>
      <c r="I45" s="78">
        <v>31.5</v>
      </c>
      <c r="J45" s="77">
        <v>29.9</v>
      </c>
      <c r="K45" s="77">
        <v>41.31</v>
      </c>
      <c r="L45" s="77">
        <v>39.5</v>
      </c>
      <c r="M45" s="77">
        <v>37.9</v>
      </c>
      <c r="N45" s="77">
        <v>29.28</v>
      </c>
      <c r="O45" s="5"/>
      <c r="P45" s="5"/>
      <c r="Q45" s="6"/>
      <c r="R45" s="5"/>
    </row>
    <row r="46" spans="1:18" x14ac:dyDescent="0.25">
      <c r="A46" s="8">
        <v>41</v>
      </c>
      <c r="B46" s="69">
        <v>39.68</v>
      </c>
      <c r="C46" s="69">
        <v>53.44</v>
      </c>
      <c r="D46" s="71">
        <v>42.7</v>
      </c>
      <c r="E46" s="69">
        <v>46.1</v>
      </c>
      <c r="F46" s="78">
        <v>40</v>
      </c>
      <c r="G46" s="78">
        <v>46.05</v>
      </c>
      <c r="H46" s="78">
        <v>53.2</v>
      </c>
      <c r="I46" s="78">
        <v>37.799999999999997</v>
      </c>
      <c r="J46" s="77">
        <v>29.9</v>
      </c>
      <c r="K46" s="77">
        <v>41.31</v>
      </c>
      <c r="L46" s="77">
        <v>39.5</v>
      </c>
      <c r="M46" s="77">
        <v>37.9</v>
      </c>
      <c r="N46" s="77">
        <v>39.9</v>
      </c>
      <c r="O46" s="5"/>
      <c r="P46" s="5"/>
      <c r="Q46" s="6"/>
      <c r="R46" s="5"/>
    </row>
    <row r="47" spans="1:18" x14ac:dyDescent="0.25">
      <c r="A47" s="8">
        <v>42</v>
      </c>
      <c r="B47" s="69">
        <v>40.1</v>
      </c>
      <c r="C47" s="69">
        <v>53.44</v>
      </c>
      <c r="D47" s="71">
        <v>42.7</v>
      </c>
      <c r="E47" s="69">
        <v>46.1</v>
      </c>
      <c r="F47" s="78">
        <v>40</v>
      </c>
      <c r="G47" s="78">
        <v>46.05</v>
      </c>
      <c r="H47" s="78">
        <v>53.77</v>
      </c>
      <c r="I47" s="78">
        <v>37.799999999999997</v>
      </c>
      <c r="J47" s="77">
        <v>29.9</v>
      </c>
      <c r="K47" s="77">
        <v>41.31</v>
      </c>
      <c r="L47" s="77">
        <v>39.5</v>
      </c>
      <c r="M47" s="77">
        <v>37.9</v>
      </c>
      <c r="N47" s="77">
        <v>39.9</v>
      </c>
      <c r="O47" s="5"/>
      <c r="P47" s="5"/>
      <c r="Q47" s="6"/>
      <c r="R47" s="5"/>
    </row>
    <row r="48" spans="1:18" x14ac:dyDescent="0.25">
      <c r="A48" s="8">
        <v>43</v>
      </c>
      <c r="B48" s="69">
        <v>40.51</v>
      </c>
      <c r="C48" s="69">
        <v>53.44</v>
      </c>
      <c r="D48" s="71">
        <v>42.7</v>
      </c>
      <c r="E48" s="69">
        <v>46.1</v>
      </c>
      <c r="F48" s="78">
        <v>40</v>
      </c>
      <c r="G48" s="78">
        <v>46.05</v>
      </c>
      <c r="H48" s="78">
        <v>54.33</v>
      </c>
      <c r="I48" s="78">
        <v>37.799999999999997</v>
      </c>
      <c r="J48" s="77">
        <v>29.9</v>
      </c>
      <c r="K48" s="77">
        <v>41.31</v>
      </c>
      <c r="L48" s="77">
        <v>39.5</v>
      </c>
      <c r="M48" s="77">
        <v>37.9</v>
      </c>
      <c r="N48" s="77">
        <v>39.9</v>
      </c>
      <c r="O48" s="5"/>
      <c r="P48" s="5"/>
      <c r="Q48" s="6"/>
      <c r="R48" s="5"/>
    </row>
    <row r="49" spans="1:18" x14ac:dyDescent="0.25">
      <c r="A49" s="8">
        <v>44</v>
      </c>
      <c r="B49" s="69">
        <v>40.909999999999997</v>
      </c>
      <c r="C49" s="69">
        <v>53.44</v>
      </c>
      <c r="D49" s="71">
        <v>42.7</v>
      </c>
      <c r="E49" s="69">
        <v>46.1</v>
      </c>
      <c r="F49" s="78">
        <v>40</v>
      </c>
      <c r="G49" s="78">
        <v>46.05</v>
      </c>
      <c r="H49" s="78">
        <v>54.89</v>
      </c>
      <c r="I49" s="78">
        <v>37.799999999999997</v>
      </c>
      <c r="J49" s="77">
        <v>39.9</v>
      </c>
      <c r="K49" s="77">
        <v>41.31</v>
      </c>
      <c r="L49" s="77">
        <v>39.5</v>
      </c>
      <c r="M49" s="77">
        <v>37.9</v>
      </c>
      <c r="N49" s="77">
        <v>39.9</v>
      </c>
      <c r="O49" s="5"/>
      <c r="P49" s="5"/>
      <c r="Q49" s="6"/>
      <c r="R49" s="5"/>
    </row>
    <row r="50" spans="1:18" x14ac:dyDescent="0.25">
      <c r="A50" s="8">
        <v>45</v>
      </c>
      <c r="B50" s="69">
        <v>41.31</v>
      </c>
      <c r="C50" s="69">
        <v>53.44</v>
      </c>
      <c r="D50" s="71">
        <v>42.7</v>
      </c>
      <c r="E50" s="69">
        <v>46.1</v>
      </c>
      <c r="F50" s="78">
        <v>40</v>
      </c>
      <c r="G50" s="78">
        <v>46.05</v>
      </c>
      <c r="H50" s="78">
        <v>55.45</v>
      </c>
      <c r="I50" s="78">
        <v>37.799999999999997</v>
      </c>
      <c r="J50" s="77">
        <v>39.9</v>
      </c>
      <c r="K50" s="77">
        <v>41.31</v>
      </c>
      <c r="L50" s="77">
        <v>39.5</v>
      </c>
      <c r="M50" s="77">
        <v>37.9</v>
      </c>
      <c r="N50" s="77">
        <v>39.9</v>
      </c>
      <c r="O50" s="5"/>
      <c r="P50" s="5"/>
      <c r="Q50" s="6"/>
      <c r="R50" s="5"/>
    </row>
    <row r="51" spans="1:18" x14ac:dyDescent="0.25">
      <c r="A51" s="8">
        <v>46</v>
      </c>
      <c r="B51" s="69">
        <v>41.72</v>
      </c>
      <c r="C51" s="69">
        <v>61.16</v>
      </c>
      <c r="D51" s="71">
        <v>42.7</v>
      </c>
      <c r="E51" s="69">
        <v>52.6</v>
      </c>
      <c r="F51" s="78">
        <v>45.5</v>
      </c>
      <c r="G51" s="78">
        <v>46.05</v>
      </c>
      <c r="H51" s="78">
        <v>55.9</v>
      </c>
      <c r="I51" s="78">
        <v>42.5</v>
      </c>
      <c r="J51" s="77">
        <v>39.9</v>
      </c>
      <c r="K51" s="77">
        <v>41.31</v>
      </c>
      <c r="L51" s="77">
        <v>39.5</v>
      </c>
      <c r="M51" s="77">
        <v>47.9</v>
      </c>
      <c r="N51" s="77">
        <v>39.9</v>
      </c>
      <c r="O51" s="5"/>
      <c r="P51" s="5"/>
      <c r="Q51" s="6"/>
      <c r="R51" s="5"/>
    </row>
    <row r="52" spans="1:18" x14ac:dyDescent="0.25">
      <c r="A52" s="8">
        <v>47</v>
      </c>
      <c r="B52" s="69">
        <v>42.12</v>
      </c>
      <c r="C52" s="69">
        <v>61.16</v>
      </c>
      <c r="D52" s="71">
        <v>42.7</v>
      </c>
      <c r="E52" s="69">
        <v>52.6</v>
      </c>
      <c r="F52" s="78">
        <v>45.5</v>
      </c>
      <c r="G52" s="78">
        <v>46.05</v>
      </c>
      <c r="H52" s="78">
        <v>56.34</v>
      </c>
      <c r="I52" s="78">
        <v>42.5</v>
      </c>
      <c r="J52" s="77">
        <v>39.9</v>
      </c>
      <c r="K52" s="77">
        <v>41.31</v>
      </c>
      <c r="L52" s="77">
        <v>39.5</v>
      </c>
      <c r="M52" s="77">
        <v>47.9</v>
      </c>
      <c r="N52" s="77">
        <v>39.9</v>
      </c>
      <c r="O52" s="5"/>
      <c r="P52" s="5"/>
      <c r="Q52" s="6"/>
      <c r="R52" s="5"/>
    </row>
    <row r="53" spans="1:18" x14ac:dyDescent="0.25">
      <c r="A53" s="8">
        <v>48</v>
      </c>
      <c r="B53" s="69">
        <v>42.52</v>
      </c>
      <c r="C53" s="69">
        <v>61.16</v>
      </c>
      <c r="D53" s="71">
        <v>42.7</v>
      </c>
      <c r="E53" s="69">
        <v>52.6</v>
      </c>
      <c r="F53" s="78">
        <v>45.5</v>
      </c>
      <c r="G53" s="78">
        <v>46.05</v>
      </c>
      <c r="H53" s="78">
        <v>56.76</v>
      </c>
      <c r="I53" s="78">
        <v>42.5</v>
      </c>
      <c r="J53" s="77">
        <v>39.9</v>
      </c>
      <c r="K53" s="77">
        <v>41.31</v>
      </c>
      <c r="L53" s="77">
        <v>39.5</v>
      </c>
      <c r="M53" s="77">
        <v>47.9</v>
      </c>
      <c r="N53" s="77">
        <v>39.9</v>
      </c>
      <c r="O53" s="5"/>
      <c r="P53" s="5"/>
      <c r="Q53" s="6"/>
      <c r="R53" s="5"/>
    </row>
    <row r="54" spans="1:18" x14ac:dyDescent="0.25">
      <c r="A54" s="8">
        <v>49</v>
      </c>
      <c r="B54" s="69">
        <v>42.92</v>
      </c>
      <c r="C54" s="69">
        <v>61.16</v>
      </c>
      <c r="D54" s="71">
        <v>42.7</v>
      </c>
      <c r="E54" s="69">
        <v>52.6</v>
      </c>
      <c r="F54" s="78">
        <v>45.5</v>
      </c>
      <c r="G54" s="78">
        <v>46.05</v>
      </c>
      <c r="H54" s="78">
        <v>57.15</v>
      </c>
      <c r="I54" s="78">
        <v>42.5</v>
      </c>
      <c r="J54" s="77">
        <v>39.9</v>
      </c>
      <c r="K54" s="77">
        <v>41.31</v>
      </c>
      <c r="L54" s="77">
        <v>39.5</v>
      </c>
      <c r="M54" s="77">
        <v>47.9</v>
      </c>
      <c r="N54" s="77">
        <v>39.9</v>
      </c>
      <c r="O54" s="5"/>
      <c r="P54" s="5"/>
      <c r="Q54" s="6"/>
      <c r="R54" s="5"/>
    </row>
    <row r="55" spans="1:18" x14ac:dyDescent="0.25">
      <c r="A55" s="8">
        <v>50</v>
      </c>
      <c r="B55" s="69">
        <v>43.32</v>
      </c>
      <c r="C55" s="69">
        <v>61.16</v>
      </c>
      <c r="D55" s="71">
        <v>42.7</v>
      </c>
      <c r="E55" s="69">
        <v>52.6</v>
      </c>
      <c r="F55" s="78">
        <v>45.5</v>
      </c>
      <c r="G55" s="78">
        <v>63.56</v>
      </c>
      <c r="H55" s="78">
        <v>57.52</v>
      </c>
      <c r="I55" s="78">
        <v>42.5</v>
      </c>
      <c r="J55" s="77">
        <v>39.9</v>
      </c>
      <c r="K55" s="77">
        <v>58.96</v>
      </c>
      <c r="L55" s="77">
        <v>39.5</v>
      </c>
      <c r="M55" s="77">
        <v>47.9</v>
      </c>
      <c r="N55" s="77">
        <v>39.9</v>
      </c>
      <c r="O55" s="5"/>
      <c r="P55" s="5"/>
      <c r="Q55" s="6"/>
      <c r="R55" s="5"/>
    </row>
    <row r="56" spans="1:18" x14ac:dyDescent="0.25">
      <c r="A56" s="8">
        <v>51</v>
      </c>
      <c r="B56" s="69">
        <v>43.62</v>
      </c>
      <c r="C56" s="69">
        <v>69.13</v>
      </c>
      <c r="D56" s="71">
        <v>59.4</v>
      </c>
      <c r="E56" s="69">
        <v>61.6</v>
      </c>
      <c r="F56" s="78">
        <v>54</v>
      </c>
      <c r="G56" s="78">
        <v>63.56</v>
      </c>
      <c r="H56" s="78">
        <v>57.86</v>
      </c>
      <c r="I56" s="78">
        <v>51.95</v>
      </c>
      <c r="J56" s="77">
        <v>39.9</v>
      </c>
      <c r="K56" s="77">
        <v>58.96</v>
      </c>
      <c r="L56" s="77">
        <v>39.5</v>
      </c>
      <c r="M56" s="77">
        <v>54.4</v>
      </c>
      <c r="N56" s="77">
        <v>52.02</v>
      </c>
      <c r="O56" s="5"/>
      <c r="P56" s="5"/>
      <c r="Q56" s="6"/>
      <c r="R56" s="5"/>
    </row>
    <row r="57" spans="1:18" x14ac:dyDescent="0.25">
      <c r="A57" s="8">
        <v>52</v>
      </c>
      <c r="B57" s="69">
        <v>43.92</v>
      </c>
      <c r="C57" s="69">
        <v>69.13</v>
      </c>
      <c r="D57" s="71">
        <v>59.4</v>
      </c>
      <c r="E57" s="69">
        <v>61.6</v>
      </c>
      <c r="F57" s="78">
        <v>54</v>
      </c>
      <c r="G57" s="78">
        <v>63.56</v>
      </c>
      <c r="H57" s="78">
        <v>58.17</v>
      </c>
      <c r="I57" s="78">
        <v>51.95</v>
      </c>
      <c r="J57" s="77">
        <v>46.9</v>
      </c>
      <c r="K57" s="77">
        <v>58.96</v>
      </c>
      <c r="L57" s="77">
        <v>39.5</v>
      </c>
      <c r="M57" s="77">
        <v>54.4</v>
      </c>
      <c r="N57" s="77">
        <v>52.02</v>
      </c>
      <c r="O57" s="5"/>
      <c r="P57" s="5"/>
      <c r="Q57" s="6"/>
      <c r="R57" s="5"/>
    </row>
    <row r="58" spans="1:18" x14ac:dyDescent="0.25">
      <c r="A58" s="8">
        <v>53</v>
      </c>
      <c r="B58" s="69">
        <v>44.22</v>
      </c>
      <c r="C58" s="69">
        <v>69.13</v>
      </c>
      <c r="D58" s="71">
        <v>59.4</v>
      </c>
      <c r="E58" s="69">
        <v>61.6</v>
      </c>
      <c r="F58" s="78">
        <v>54</v>
      </c>
      <c r="G58" s="78">
        <v>63.56</v>
      </c>
      <c r="H58" s="78">
        <v>58.43</v>
      </c>
      <c r="I58" s="78">
        <v>51.95</v>
      </c>
      <c r="J58" s="77">
        <v>46.9</v>
      </c>
      <c r="K58" s="77">
        <v>58.96</v>
      </c>
      <c r="L58" s="77">
        <v>39.5</v>
      </c>
      <c r="M58" s="77">
        <v>54.4</v>
      </c>
      <c r="N58" s="77">
        <v>52.02</v>
      </c>
      <c r="O58" s="5"/>
      <c r="P58" s="5"/>
      <c r="Q58" s="6"/>
      <c r="R58" s="5"/>
    </row>
    <row r="59" spans="1:18" x14ac:dyDescent="0.25">
      <c r="A59" s="8">
        <v>54</v>
      </c>
      <c r="B59" s="69">
        <v>44.53</v>
      </c>
      <c r="C59" s="69">
        <v>69.13</v>
      </c>
      <c r="D59" s="71">
        <v>59.4</v>
      </c>
      <c r="E59" s="69">
        <v>61.6</v>
      </c>
      <c r="F59" s="78">
        <v>54</v>
      </c>
      <c r="G59" s="78">
        <v>63.56</v>
      </c>
      <c r="H59" s="78">
        <v>58.77</v>
      </c>
      <c r="I59" s="78">
        <v>51.95</v>
      </c>
      <c r="J59" s="77">
        <v>46.9</v>
      </c>
      <c r="K59" s="77">
        <v>58.96</v>
      </c>
      <c r="L59" s="77">
        <v>39.5</v>
      </c>
      <c r="M59" s="77">
        <v>54.4</v>
      </c>
      <c r="N59" s="77">
        <v>52.02</v>
      </c>
      <c r="O59" s="5"/>
      <c r="P59" s="5"/>
      <c r="Q59" s="6"/>
      <c r="R59" s="5"/>
    </row>
    <row r="60" spans="1:18" x14ac:dyDescent="0.25">
      <c r="A60" s="8">
        <v>55</v>
      </c>
      <c r="B60" s="69">
        <v>44.82</v>
      </c>
      <c r="C60" s="69">
        <v>69.13</v>
      </c>
      <c r="D60" s="71">
        <v>59.4</v>
      </c>
      <c r="E60" s="69">
        <v>61.6</v>
      </c>
      <c r="F60" s="78">
        <v>54</v>
      </c>
      <c r="G60" s="78">
        <v>63.56</v>
      </c>
      <c r="H60" s="78">
        <v>59.07</v>
      </c>
      <c r="I60" s="78">
        <v>51.95</v>
      </c>
      <c r="J60" s="77">
        <v>46.9</v>
      </c>
      <c r="K60" s="77">
        <v>58.96</v>
      </c>
      <c r="L60" s="77">
        <v>39.5</v>
      </c>
      <c r="M60" s="77">
        <v>54.4</v>
      </c>
      <c r="N60" s="77">
        <v>52.02</v>
      </c>
      <c r="O60" s="5"/>
      <c r="P60" s="5"/>
      <c r="Q60" s="6"/>
      <c r="R60" s="5"/>
    </row>
    <row r="61" spans="1:18" x14ac:dyDescent="0.25">
      <c r="A61" s="8">
        <v>56</v>
      </c>
      <c r="B61" s="69">
        <v>45.21</v>
      </c>
      <c r="C61" s="69">
        <v>76.489999999999995</v>
      </c>
      <c r="D61" s="71">
        <v>59.4</v>
      </c>
      <c r="E61" s="69">
        <v>68.7</v>
      </c>
      <c r="F61" s="78">
        <v>59</v>
      </c>
      <c r="G61" s="78">
        <v>63.56</v>
      </c>
      <c r="H61" s="78">
        <v>59.33</v>
      </c>
      <c r="I61" s="78">
        <v>58.95</v>
      </c>
      <c r="J61" s="77">
        <v>46.9</v>
      </c>
      <c r="K61" s="77">
        <v>58.96</v>
      </c>
      <c r="L61" s="77">
        <v>63.5</v>
      </c>
      <c r="M61" s="77">
        <v>71.900000000000006</v>
      </c>
      <c r="N61" s="77">
        <v>52.02</v>
      </c>
      <c r="O61" s="5"/>
      <c r="P61" s="5"/>
      <c r="Q61" s="6"/>
      <c r="R61" s="5"/>
    </row>
    <row r="62" spans="1:18" x14ac:dyDescent="0.25">
      <c r="A62" s="8">
        <v>57</v>
      </c>
      <c r="B62" s="69">
        <v>45.59</v>
      </c>
      <c r="C62" s="69">
        <v>76.489999999999995</v>
      </c>
      <c r="D62" s="71">
        <v>59.4</v>
      </c>
      <c r="E62" s="69">
        <v>68.7</v>
      </c>
      <c r="F62" s="78">
        <v>59</v>
      </c>
      <c r="G62" s="78">
        <v>63.56</v>
      </c>
      <c r="H62" s="78">
        <v>59.55</v>
      </c>
      <c r="I62" s="78">
        <v>58.95</v>
      </c>
      <c r="J62" s="77">
        <v>46.9</v>
      </c>
      <c r="K62" s="77">
        <v>58.96</v>
      </c>
      <c r="L62" s="77">
        <v>63.5</v>
      </c>
      <c r="M62" s="77">
        <v>71.900000000000006</v>
      </c>
      <c r="N62" s="77">
        <v>52.02</v>
      </c>
      <c r="O62" s="5"/>
      <c r="P62" s="5"/>
      <c r="Q62" s="6"/>
      <c r="R62" s="5"/>
    </row>
    <row r="63" spans="1:18" x14ac:dyDescent="0.25">
      <c r="A63" s="8">
        <v>58</v>
      </c>
      <c r="B63" s="69">
        <v>45.96</v>
      </c>
      <c r="C63" s="69">
        <v>76.489999999999995</v>
      </c>
      <c r="D63" s="71">
        <v>59.4</v>
      </c>
      <c r="E63" s="69">
        <v>68.7</v>
      </c>
      <c r="F63" s="78">
        <v>59</v>
      </c>
      <c r="G63" s="78">
        <v>63.56</v>
      </c>
      <c r="H63" s="78">
        <v>59.74</v>
      </c>
      <c r="I63" s="78">
        <v>58.95</v>
      </c>
      <c r="J63" s="77">
        <v>46.9</v>
      </c>
      <c r="K63" s="77">
        <v>58.96</v>
      </c>
      <c r="L63" s="77">
        <v>63.5</v>
      </c>
      <c r="M63" s="77">
        <v>71.900000000000006</v>
      </c>
      <c r="N63" s="77">
        <v>52.02</v>
      </c>
      <c r="O63" s="5"/>
      <c r="P63" s="5"/>
      <c r="Q63" s="6"/>
      <c r="R63" s="5"/>
    </row>
    <row r="64" spans="1:18" x14ac:dyDescent="0.25">
      <c r="A64" s="8">
        <v>59</v>
      </c>
      <c r="B64" s="69">
        <v>46.3</v>
      </c>
      <c r="C64" s="69">
        <v>76.489999999999995</v>
      </c>
      <c r="D64" s="71">
        <v>59.4</v>
      </c>
      <c r="E64" s="69">
        <v>68.7</v>
      </c>
      <c r="F64" s="78">
        <v>59</v>
      </c>
      <c r="G64" s="78">
        <v>63.56</v>
      </c>
      <c r="H64" s="78">
        <v>59.89</v>
      </c>
      <c r="I64" s="78">
        <v>58.95</v>
      </c>
      <c r="J64" s="77">
        <v>54.9</v>
      </c>
      <c r="K64" s="77">
        <v>58.96</v>
      </c>
      <c r="L64" s="77">
        <v>63.5</v>
      </c>
      <c r="M64" s="77">
        <v>71.900000000000006</v>
      </c>
      <c r="N64" s="77">
        <v>52.02</v>
      </c>
      <c r="O64" s="5"/>
      <c r="P64" s="5"/>
      <c r="Q64" s="6"/>
      <c r="R64" s="5"/>
    </row>
    <row r="65" spans="1:18" x14ac:dyDescent="0.25">
      <c r="A65" s="8">
        <v>60</v>
      </c>
      <c r="B65" s="69">
        <v>46.6</v>
      </c>
      <c r="C65" s="69">
        <v>76.489999999999995</v>
      </c>
      <c r="D65" s="71">
        <v>59.4</v>
      </c>
      <c r="E65" s="69">
        <v>68.7</v>
      </c>
      <c r="F65" s="78">
        <v>59</v>
      </c>
      <c r="G65" s="78">
        <v>73.760000000000005</v>
      </c>
      <c r="H65" s="78">
        <v>60.02</v>
      </c>
      <c r="I65" s="78">
        <v>58.95</v>
      </c>
      <c r="J65" s="77">
        <v>54.9</v>
      </c>
      <c r="K65" s="77">
        <v>69.510000000000005</v>
      </c>
      <c r="L65" s="77">
        <v>63.5</v>
      </c>
      <c r="M65" s="77">
        <v>71.900000000000006</v>
      </c>
      <c r="N65" s="77">
        <v>52.02</v>
      </c>
      <c r="O65" s="5"/>
      <c r="P65" s="5"/>
      <c r="Q65" s="6"/>
      <c r="R65" s="5"/>
    </row>
    <row r="66" spans="1:18" x14ac:dyDescent="0.25">
      <c r="A66" s="8">
        <v>61</v>
      </c>
      <c r="B66" s="69">
        <v>46.85</v>
      </c>
      <c r="C66" s="69">
        <v>84.76</v>
      </c>
      <c r="D66" s="71">
        <v>70.400000000000006</v>
      </c>
      <c r="E66" s="69">
        <v>76.7</v>
      </c>
      <c r="F66" s="78">
        <v>64.5</v>
      </c>
      <c r="G66" s="78">
        <v>73.760000000000005</v>
      </c>
      <c r="H66" s="78">
        <v>60.12</v>
      </c>
      <c r="I66" s="78">
        <v>70</v>
      </c>
      <c r="J66" s="77">
        <v>54.9</v>
      </c>
      <c r="K66" s="77">
        <v>69.510000000000005</v>
      </c>
      <c r="L66" s="77">
        <v>63.5</v>
      </c>
      <c r="M66" s="77">
        <v>79.900000000000006</v>
      </c>
      <c r="N66" s="77">
        <v>67.06</v>
      </c>
      <c r="O66" s="5"/>
      <c r="P66" s="5"/>
      <c r="Q66" s="6"/>
      <c r="R66" s="5"/>
    </row>
    <row r="67" spans="1:18" x14ac:dyDescent="0.25">
      <c r="A67" s="8">
        <v>62</v>
      </c>
      <c r="B67" s="69">
        <v>47.05</v>
      </c>
      <c r="C67" s="69">
        <v>84.76</v>
      </c>
      <c r="D67" s="71">
        <v>70.400000000000006</v>
      </c>
      <c r="E67" s="69">
        <v>76.7</v>
      </c>
      <c r="F67" s="78">
        <v>64.5</v>
      </c>
      <c r="G67" s="78">
        <v>73.760000000000005</v>
      </c>
      <c r="H67" s="78">
        <v>60.2</v>
      </c>
      <c r="I67" s="78">
        <v>70</v>
      </c>
      <c r="J67" s="77">
        <v>54.9</v>
      </c>
      <c r="K67" s="77">
        <v>69.510000000000005</v>
      </c>
      <c r="L67" s="77">
        <v>63.5</v>
      </c>
      <c r="M67" s="77">
        <v>79.900000000000006</v>
      </c>
      <c r="N67" s="77">
        <v>67.06</v>
      </c>
      <c r="O67" s="5"/>
      <c r="P67" s="5"/>
      <c r="Q67" s="6"/>
      <c r="R67" s="5"/>
    </row>
    <row r="68" spans="1:18" x14ac:dyDescent="0.25">
      <c r="A68" s="8">
        <v>63</v>
      </c>
      <c r="B68" s="69">
        <v>47.19</v>
      </c>
      <c r="C68" s="69">
        <v>84.76</v>
      </c>
      <c r="D68" s="71">
        <v>70.400000000000006</v>
      </c>
      <c r="E68" s="69">
        <v>76.7</v>
      </c>
      <c r="F68" s="78">
        <v>64.5</v>
      </c>
      <c r="G68" s="78">
        <v>73.760000000000005</v>
      </c>
      <c r="H68" s="78">
        <v>60.26</v>
      </c>
      <c r="I68" s="78">
        <v>70</v>
      </c>
      <c r="J68" s="77">
        <v>54.9</v>
      </c>
      <c r="K68" s="77">
        <v>69.510000000000005</v>
      </c>
      <c r="L68" s="77">
        <v>63.5</v>
      </c>
      <c r="M68" s="77">
        <v>79.900000000000006</v>
      </c>
      <c r="N68" s="77">
        <v>67.06</v>
      </c>
      <c r="O68" s="5"/>
      <c r="P68" s="5"/>
      <c r="Q68" s="6"/>
      <c r="R68" s="5"/>
    </row>
    <row r="69" spans="1:18" x14ac:dyDescent="0.25">
      <c r="A69" s="8">
        <v>64</v>
      </c>
      <c r="B69" s="69">
        <v>47.25</v>
      </c>
      <c r="C69" s="69">
        <v>84.76</v>
      </c>
      <c r="D69" s="71">
        <v>70.400000000000006</v>
      </c>
      <c r="E69" s="69">
        <v>76.7</v>
      </c>
      <c r="F69" s="78">
        <v>64.5</v>
      </c>
      <c r="G69" s="78">
        <v>73.760000000000005</v>
      </c>
      <c r="H69" s="78">
        <v>60.3</v>
      </c>
      <c r="I69" s="78">
        <v>70</v>
      </c>
      <c r="J69" s="77">
        <v>54.9</v>
      </c>
      <c r="K69" s="77">
        <v>69.510000000000005</v>
      </c>
      <c r="L69" s="77">
        <v>63.5</v>
      </c>
      <c r="M69" s="77">
        <v>79.900000000000006</v>
      </c>
      <c r="N69" s="77">
        <v>67.06</v>
      </c>
      <c r="O69" s="5"/>
      <c r="P69" s="5"/>
      <c r="Q69" s="6"/>
      <c r="R69" s="5"/>
    </row>
    <row r="70" spans="1:18" x14ac:dyDescent="0.25">
      <c r="A70" s="8">
        <v>65</v>
      </c>
      <c r="B70" s="69">
        <v>46.49</v>
      </c>
      <c r="C70" s="69">
        <v>84.76</v>
      </c>
      <c r="D70" s="71">
        <v>70.400000000000006</v>
      </c>
      <c r="E70" s="69">
        <v>76.7</v>
      </c>
      <c r="F70" s="78">
        <v>64.5</v>
      </c>
      <c r="G70" s="78">
        <v>73.760000000000005</v>
      </c>
      <c r="H70" s="78">
        <v>60.3</v>
      </c>
      <c r="I70" s="78">
        <v>70</v>
      </c>
      <c r="J70" s="77">
        <v>54.9</v>
      </c>
      <c r="K70" s="77">
        <v>69.510000000000005</v>
      </c>
      <c r="L70" s="77">
        <v>63.5</v>
      </c>
      <c r="M70" s="77">
        <v>79.900000000000006</v>
      </c>
      <c r="N70" s="77">
        <v>67.06</v>
      </c>
      <c r="O70" s="5"/>
      <c r="P70" s="5"/>
      <c r="Q70" s="6"/>
      <c r="R70" s="5"/>
    </row>
    <row r="71" spans="1:18" x14ac:dyDescent="0.25">
      <c r="A71" s="8">
        <v>66</v>
      </c>
      <c r="B71" s="69">
        <v>46.53</v>
      </c>
      <c r="C71" s="69">
        <v>84.76</v>
      </c>
      <c r="D71" s="71">
        <v>70.400000000000006</v>
      </c>
      <c r="E71" s="69">
        <v>78.5</v>
      </c>
      <c r="F71" s="78">
        <v>64.5</v>
      </c>
      <c r="G71" s="78">
        <v>73.760000000000005</v>
      </c>
      <c r="H71" s="78">
        <v>60.3</v>
      </c>
      <c r="I71" s="78">
        <v>70</v>
      </c>
      <c r="J71" s="77">
        <v>59.9</v>
      </c>
      <c r="K71" s="77">
        <v>69.510000000000005</v>
      </c>
      <c r="L71" s="77">
        <v>63.5</v>
      </c>
      <c r="M71" s="77">
        <v>79.900000000000006</v>
      </c>
      <c r="N71" s="77">
        <v>67.06</v>
      </c>
      <c r="O71" s="5"/>
      <c r="P71" s="5"/>
      <c r="Q71" s="6"/>
      <c r="R71" s="5"/>
    </row>
    <row r="72" spans="1:18" x14ac:dyDescent="0.25">
      <c r="A72" s="8">
        <v>67</v>
      </c>
      <c r="B72" s="69">
        <v>46.57</v>
      </c>
      <c r="C72" s="69">
        <v>84.76</v>
      </c>
      <c r="D72" s="71">
        <v>70.400000000000006</v>
      </c>
      <c r="E72" s="69">
        <v>78.5</v>
      </c>
      <c r="F72" s="78">
        <v>64.5</v>
      </c>
      <c r="G72" s="78">
        <v>73.760000000000005</v>
      </c>
      <c r="H72" s="78">
        <v>60.3</v>
      </c>
      <c r="I72" s="78">
        <v>70</v>
      </c>
      <c r="J72" s="77">
        <v>59.9</v>
      </c>
      <c r="K72" s="77">
        <v>69.510000000000005</v>
      </c>
      <c r="L72" s="77">
        <v>63.5</v>
      </c>
      <c r="M72" s="77">
        <v>79.900000000000006</v>
      </c>
      <c r="N72" s="77">
        <v>67.06</v>
      </c>
      <c r="O72" s="5"/>
      <c r="P72" s="5"/>
      <c r="Q72" s="6"/>
      <c r="R72" s="5"/>
    </row>
    <row r="73" spans="1:18" x14ac:dyDescent="0.25">
      <c r="A73" s="8">
        <v>68</v>
      </c>
      <c r="B73" s="69">
        <v>46.58</v>
      </c>
      <c r="C73" s="69">
        <v>84.76</v>
      </c>
      <c r="D73" s="71">
        <v>70.400000000000006</v>
      </c>
      <c r="E73" s="69">
        <v>78.5</v>
      </c>
      <c r="F73" s="78">
        <v>64.5</v>
      </c>
      <c r="G73" s="78">
        <v>73.760000000000005</v>
      </c>
      <c r="H73" s="78">
        <v>60.3</v>
      </c>
      <c r="I73" s="78">
        <v>70</v>
      </c>
      <c r="J73" s="77">
        <v>59.9</v>
      </c>
      <c r="K73" s="77">
        <v>69.510000000000005</v>
      </c>
      <c r="L73" s="77">
        <v>63.5</v>
      </c>
      <c r="M73" s="77">
        <v>79.900000000000006</v>
      </c>
      <c r="N73" s="77">
        <v>67.06</v>
      </c>
      <c r="O73" s="5"/>
      <c r="P73" s="5"/>
      <c r="Q73" s="6"/>
      <c r="R73" s="5"/>
    </row>
    <row r="74" spans="1:18" x14ac:dyDescent="0.25">
      <c r="A74" s="8">
        <v>69</v>
      </c>
      <c r="B74" s="69">
        <v>46.58</v>
      </c>
      <c r="C74" s="69">
        <v>84.76</v>
      </c>
      <c r="D74" s="71">
        <v>70.400000000000006</v>
      </c>
      <c r="E74" s="69">
        <v>78.5</v>
      </c>
      <c r="F74" s="78">
        <v>64.5</v>
      </c>
      <c r="G74" s="139">
        <v>73.760000000000005</v>
      </c>
      <c r="H74" s="78">
        <v>60.3</v>
      </c>
      <c r="I74" s="77">
        <v>70</v>
      </c>
      <c r="J74" s="77">
        <v>59.9</v>
      </c>
      <c r="K74" s="77">
        <v>69.510000000000005</v>
      </c>
      <c r="L74" s="77">
        <v>63.5</v>
      </c>
      <c r="M74" s="77">
        <v>79.900000000000006</v>
      </c>
      <c r="N74" s="77">
        <v>67.06</v>
      </c>
      <c r="O74" s="5"/>
      <c r="P74" s="5"/>
      <c r="Q74" s="6"/>
      <c r="R74" s="5"/>
    </row>
    <row r="75" spans="1:18" x14ac:dyDescent="0.25">
      <c r="A75" s="8">
        <v>70</v>
      </c>
      <c r="B75" s="69">
        <v>46.58</v>
      </c>
      <c r="C75" s="69">
        <v>84.76</v>
      </c>
      <c r="D75" s="71">
        <v>70.400000000000006</v>
      </c>
      <c r="E75" s="69">
        <v>78.5</v>
      </c>
      <c r="F75" s="78">
        <v>64.5</v>
      </c>
      <c r="G75" s="139">
        <v>73.760000000000005</v>
      </c>
      <c r="H75" s="78">
        <v>60.3</v>
      </c>
      <c r="I75" s="77">
        <v>70</v>
      </c>
      <c r="J75" s="77">
        <v>59.9</v>
      </c>
      <c r="K75" s="77">
        <v>69.510000000000005</v>
      </c>
      <c r="L75" s="77">
        <v>63.5</v>
      </c>
      <c r="M75" s="77">
        <v>79.900000000000006</v>
      </c>
      <c r="N75" s="77">
        <v>67.06</v>
      </c>
      <c r="O75" s="5"/>
      <c r="P75" s="5"/>
      <c r="Q75" s="6"/>
      <c r="R75" s="5"/>
    </row>
    <row r="76" spans="1:18" x14ac:dyDescent="0.25">
      <c r="A76" s="8">
        <v>71</v>
      </c>
      <c r="B76" s="69">
        <v>46.58</v>
      </c>
      <c r="C76" s="69">
        <v>84.76</v>
      </c>
      <c r="D76" s="71">
        <v>70.400000000000006</v>
      </c>
      <c r="E76" s="69">
        <v>76.7</v>
      </c>
      <c r="F76" s="78">
        <v>63.5</v>
      </c>
      <c r="G76" s="139">
        <v>73.760000000000005</v>
      </c>
      <c r="H76" s="78">
        <v>60.3</v>
      </c>
      <c r="I76" s="77">
        <v>70</v>
      </c>
      <c r="J76" s="77">
        <v>59.9</v>
      </c>
      <c r="K76" s="77">
        <v>69.510000000000005</v>
      </c>
      <c r="L76" s="77">
        <v>63.5</v>
      </c>
      <c r="M76" s="77">
        <v>79.900000000000006</v>
      </c>
      <c r="N76" s="77">
        <v>75.7</v>
      </c>
      <c r="O76" s="5"/>
      <c r="P76" s="5"/>
      <c r="Q76" s="6"/>
      <c r="R76" s="5"/>
    </row>
    <row r="77" spans="1:18" x14ac:dyDescent="0.25">
      <c r="A77" s="8">
        <v>72</v>
      </c>
      <c r="B77" s="69">
        <v>46.58</v>
      </c>
      <c r="C77" s="69">
        <v>84.76</v>
      </c>
      <c r="D77" s="71">
        <v>70.400000000000006</v>
      </c>
      <c r="E77" s="69">
        <v>76.7</v>
      </c>
      <c r="F77" s="78">
        <v>63.5</v>
      </c>
      <c r="G77" s="139">
        <v>73.760000000000005</v>
      </c>
      <c r="H77" s="78">
        <v>60.3</v>
      </c>
      <c r="I77" s="77">
        <v>70</v>
      </c>
      <c r="J77" s="77">
        <v>59.9</v>
      </c>
      <c r="K77" s="77">
        <v>69.510000000000005</v>
      </c>
      <c r="L77" s="77">
        <v>63.5</v>
      </c>
      <c r="M77" s="77">
        <v>79.900000000000006</v>
      </c>
      <c r="N77" s="77">
        <v>75.7</v>
      </c>
      <c r="O77" s="5"/>
      <c r="P77" s="5"/>
      <c r="Q77" s="6"/>
      <c r="R77" s="5"/>
    </row>
    <row r="78" spans="1:18" x14ac:dyDescent="0.25">
      <c r="A78" s="8">
        <v>73</v>
      </c>
      <c r="B78" s="69">
        <v>46.58</v>
      </c>
      <c r="C78" s="69">
        <v>84.76</v>
      </c>
      <c r="D78" s="71">
        <v>70.400000000000006</v>
      </c>
      <c r="E78" s="69">
        <v>76.7</v>
      </c>
      <c r="F78" s="78">
        <v>63.5</v>
      </c>
      <c r="G78" s="139">
        <v>73.760000000000005</v>
      </c>
      <c r="H78" s="78">
        <v>60.3</v>
      </c>
      <c r="I78" s="77">
        <v>70</v>
      </c>
      <c r="J78" s="77">
        <v>59.9</v>
      </c>
      <c r="K78" s="77">
        <v>69.510000000000005</v>
      </c>
      <c r="L78" s="77">
        <v>63.5</v>
      </c>
      <c r="M78" s="77">
        <v>79.900000000000006</v>
      </c>
      <c r="N78" s="77">
        <v>75.7</v>
      </c>
      <c r="O78" s="5"/>
      <c r="P78" s="5"/>
      <c r="Q78" s="6"/>
      <c r="R78" s="5"/>
    </row>
    <row r="79" spans="1:18" x14ac:dyDescent="0.25">
      <c r="A79" s="8">
        <v>74</v>
      </c>
      <c r="B79" s="69">
        <v>46.58</v>
      </c>
      <c r="C79" s="69">
        <v>84.76</v>
      </c>
      <c r="D79" s="71">
        <v>70.400000000000006</v>
      </c>
      <c r="E79" s="69">
        <v>76.7</v>
      </c>
      <c r="F79" s="78">
        <v>63.5</v>
      </c>
      <c r="G79" s="78">
        <v>73.760000000000005</v>
      </c>
      <c r="H79" s="78">
        <v>60.3</v>
      </c>
      <c r="I79" s="78">
        <v>70</v>
      </c>
      <c r="J79" s="77">
        <v>59.9</v>
      </c>
      <c r="K79" s="78">
        <v>69.510000000000005</v>
      </c>
      <c r="L79" s="78">
        <v>63.5</v>
      </c>
      <c r="M79" s="78">
        <v>79.900000000000006</v>
      </c>
      <c r="N79" s="78">
        <v>75.7</v>
      </c>
      <c r="O79" s="5"/>
      <c r="P79" s="5"/>
      <c r="Q79" s="6"/>
      <c r="R79" s="5"/>
    </row>
    <row r="80" spans="1:18" x14ac:dyDescent="0.25">
      <c r="A80" s="8">
        <v>75</v>
      </c>
      <c r="B80" s="69">
        <v>46.58</v>
      </c>
      <c r="C80" s="69">
        <v>84.76</v>
      </c>
      <c r="D80" s="71">
        <v>70.400000000000006</v>
      </c>
      <c r="E80" s="69">
        <v>76.7</v>
      </c>
      <c r="F80" s="78">
        <v>63.5</v>
      </c>
      <c r="G80" s="78">
        <v>73.760000000000005</v>
      </c>
      <c r="H80" s="78">
        <v>60.3</v>
      </c>
      <c r="I80" s="78">
        <v>70</v>
      </c>
      <c r="J80" s="77">
        <v>59.9</v>
      </c>
      <c r="K80" s="78">
        <v>69.510000000000005</v>
      </c>
      <c r="L80" s="78">
        <v>63.5</v>
      </c>
      <c r="M80" s="78">
        <v>79.900000000000006</v>
      </c>
      <c r="N80" s="78">
        <v>75.7</v>
      </c>
      <c r="O80" s="5"/>
      <c r="P80" s="5"/>
      <c r="Q80" s="6"/>
      <c r="R80" s="5"/>
    </row>
    <row r="81" spans="1:18" x14ac:dyDescent="0.25">
      <c r="B81" s="66"/>
      <c r="F81" s="5"/>
      <c r="G81" s="5"/>
      <c r="H81" s="5"/>
      <c r="M81" s="5"/>
      <c r="Q81" s="4"/>
    </row>
    <row r="82" spans="1:18" x14ac:dyDescent="0.25">
      <c r="A82" t="s">
        <v>25</v>
      </c>
      <c r="B82" s="14" t="s">
        <v>11</v>
      </c>
      <c r="C82" s="14" t="s">
        <v>12</v>
      </c>
      <c r="D82" s="14" t="s">
        <v>12</v>
      </c>
      <c r="E82" s="14" t="s">
        <v>12</v>
      </c>
      <c r="F82" s="14" t="s">
        <v>12</v>
      </c>
      <c r="G82" s="14" t="s">
        <v>12</v>
      </c>
      <c r="H82" s="14" t="s">
        <v>11</v>
      </c>
      <c r="I82" s="14" t="s">
        <v>12</v>
      </c>
      <c r="J82" s="14" t="s">
        <v>12</v>
      </c>
      <c r="K82" s="14" t="s">
        <v>12</v>
      </c>
      <c r="L82" s="14" t="s">
        <v>12</v>
      </c>
      <c r="M82" s="14" t="s">
        <v>12</v>
      </c>
      <c r="N82" s="14" t="s">
        <v>12</v>
      </c>
      <c r="O82" s="14"/>
      <c r="P82" s="14"/>
      <c r="Q82" s="14"/>
      <c r="R82" s="14"/>
    </row>
    <row r="83" spans="1:18" x14ac:dyDescent="0.25">
      <c r="Q83" s="4"/>
    </row>
    <row r="84" spans="1:18" ht="36" customHeight="1" x14ac:dyDescent="0.25">
      <c r="A84" s="10" t="s">
        <v>175</v>
      </c>
      <c r="B84" s="12">
        <f>IF(B82="ja",  VLOOKUP('Ansicht - Vergleich'!$D$12,Beiträge!$A$1:$AB$84,Beiträge!B3,FALSE),SUM(Hilfstabelle!B3:B80)/$B$88)</f>
        <v>37.01</v>
      </c>
      <c r="C84" s="12">
        <f>IF(C82="ja",  VLOOKUP('Ansicht - Vergleich'!$D$12,Beiträge!$A$1:$AB$84,Beiträge!C3,FALSE),SUM(Hilfstabelle!C3:C80)/$B$88)</f>
        <v>68.211219512195157</v>
      </c>
      <c r="D84" s="12">
        <f>IF(D82="ja",  VLOOKUP('Ansicht - Vergleich'!$D$12,Beiträge!$A$1:$AB$84,Beiträge!D3,FALSE),SUM(Hilfstabelle!D3:D80)/$B$88)</f>
        <v>55.268292682926862</v>
      </c>
      <c r="E84" s="12">
        <f>IF(E82="ja",  VLOOKUP('Ansicht - Vergleich'!$D$12,Beiträge!$A$1:$AB$84,Beiträge!E3,FALSE),SUM(Hilfstabelle!E3:E80)/$B$88)</f>
        <v>61.548780487804876</v>
      </c>
      <c r="F84" s="12">
        <f>IF(F82="ja",  VLOOKUP('Ansicht - Vergleich'!$D$12,Beiträge!$A$1:$AB$84,Beiträge!F3,FALSE),SUM(Hilfstabelle!F3:F80)/$B$88)</f>
        <v>52.292682926829265</v>
      </c>
      <c r="G84" s="12">
        <f>IF(G82="ja",  VLOOKUP('Ansicht - Vergleich'!$D$12,Beiträge!$A$1:$AB$84,Beiträge!G3,FALSE),SUM(Hilfstabelle!G3:G80)/$B$88)</f>
        <v>59.744146341463434</v>
      </c>
      <c r="H84" s="12">
        <f>IF(H82="ja",  VLOOKUP('Ansicht - Vergleich'!$D$12,Beiträge!$A$1:$AB$84,Beiträge!H3,FALSE),SUM(Hilfstabelle!H3:H80)/$B$88)</f>
        <v>49.63</v>
      </c>
      <c r="I84" s="12">
        <f>IF(I82="ja",  VLOOKUP('Ansicht - Vergleich'!$D$12,Beiträge!$A$1:$AB$84,Beiträge!I3,FALSE),SUM(Hilfstabelle!I3:I80)/$B$88)</f>
        <v>53.480487804878067</v>
      </c>
      <c r="J84" s="12">
        <f>IF(J82="ja",  VLOOKUP('Ansicht - Vergleich'!$D$12,Beiträge!$A$1:$AB$84,Beiträge!J3,FALSE),SUM(Hilfstabelle!J3:J80)/$B$88)</f>
        <v>46.339024390243928</v>
      </c>
      <c r="K84" s="12">
        <f>IF(K82="ja",  VLOOKUP('Ansicht - Vergleich'!$D$12,Beiträge!$A$1:$AB$84,Beiträge!K3,FALSE),SUM(Hilfstabelle!K3:K80)/$B$88)</f>
        <v>55.344146341463443</v>
      </c>
      <c r="L84" s="12">
        <f>IF(L82="ja",  VLOOKUP('Ansicht - Vergleich'!$D$12,Beiträge!$A$1:$AB$84,Beiträge!L3,FALSE),SUM(Hilfstabelle!L3:L80)/$B$88)</f>
        <v>51.207317073170735</v>
      </c>
      <c r="M84" s="12">
        <f>IF(M82="ja",  VLOOKUP('Ansicht - Vergleich'!$D$12,Beiträge!$A$1:$AB$84,Beiträge!M3,FALSE),SUM(Hilfstabelle!M3:M80)/$B$88)</f>
        <v>60.495121951219538</v>
      </c>
      <c r="N84" s="12">
        <f>IF(N82="ja",  VLOOKUP('Ansicht - Vergleich'!$D$12,Beiträge!$A$1:$AB$84,Beiträge!N3,FALSE),SUM(Hilfstabelle!N3:N80)/$B$88)</f>
        <v>52.292195121951195</v>
      </c>
      <c r="O84" s="12"/>
      <c r="P84" s="12"/>
      <c r="Q84" s="12"/>
      <c r="R84" s="12"/>
    </row>
    <row r="85" spans="1:18" x14ac:dyDescent="0.25">
      <c r="A85" s="10"/>
      <c r="Q85" s="4"/>
    </row>
    <row r="86" spans="1:18" x14ac:dyDescent="0.25">
      <c r="B86" s="12"/>
      <c r="C86" s="5"/>
      <c r="D86" s="7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3"/>
      <c r="R86" s="11"/>
    </row>
    <row r="87" spans="1:18" x14ac:dyDescent="0.25">
      <c r="Q87" s="4"/>
    </row>
    <row r="88" spans="1:18" x14ac:dyDescent="0.25">
      <c r="A88" s="18" t="s">
        <v>27</v>
      </c>
      <c r="B88" s="19">
        <f>76-'Ansicht - Vergleich'!D12</f>
        <v>41</v>
      </c>
    </row>
    <row r="92" spans="1:18" x14ac:dyDescent="0.25">
      <c r="C92" s="79"/>
    </row>
    <row r="94" spans="1:18" x14ac:dyDescent="0.25">
      <c r="B94" s="15"/>
    </row>
  </sheetData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"/>
  <sheetViews>
    <sheetView topLeftCell="A55" workbookViewId="0">
      <pane xSplit="1" topLeftCell="N1" activePane="topRight" state="frozen"/>
      <selection pane="topRight" activeCell="R89" sqref="R89"/>
    </sheetView>
  </sheetViews>
  <sheetFormatPr baseColWidth="10" defaultRowHeight="15" x14ac:dyDescent="0.25"/>
  <cols>
    <col min="1" max="20" width="20.7109375" customWidth="1"/>
  </cols>
  <sheetData>
    <row r="1" spans="1:20" x14ac:dyDescent="0.25">
      <c r="B1" s="9" t="s">
        <v>8</v>
      </c>
      <c r="C1" s="9" t="s">
        <v>9</v>
      </c>
      <c r="D1" s="9" t="s">
        <v>13</v>
      </c>
      <c r="E1" s="9"/>
      <c r="F1" s="9"/>
      <c r="G1" s="9" t="s">
        <v>127</v>
      </c>
      <c r="H1" s="9" t="s">
        <v>129</v>
      </c>
      <c r="I1" s="10" t="s">
        <v>14</v>
      </c>
      <c r="J1" s="10" t="s">
        <v>132</v>
      </c>
      <c r="K1" s="10" t="s">
        <v>134</v>
      </c>
      <c r="L1" s="10" t="s">
        <v>136</v>
      </c>
      <c r="M1" s="10" t="s">
        <v>138</v>
      </c>
      <c r="N1" s="10" t="s">
        <v>140</v>
      </c>
      <c r="O1" s="10" t="s">
        <v>159</v>
      </c>
      <c r="P1" s="10"/>
      <c r="Q1" s="10"/>
      <c r="R1" s="10" t="s">
        <v>160</v>
      </c>
      <c r="S1" s="10"/>
      <c r="T1" s="10"/>
    </row>
    <row r="2" spans="1:20" x14ac:dyDescent="0.25">
      <c r="B2" s="9" t="s">
        <v>124</v>
      </c>
      <c r="C2" s="9" t="s">
        <v>125</v>
      </c>
      <c r="D2" s="9" t="s">
        <v>143</v>
      </c>
      <c r="E2" s="9" t="s">
        <v>144</v>
      </c>
      <c r="F2" s="9" t="s">
        <v>145</v>
      </c>
      <c r="G2" s="9" t="s">
        <v>128</v>
      </c>
      <c r="H2" s="9" t="s">
        <v>130</v>
      </c>
      <c r="I2" s="10" t="s">
        <v>146</v>
      </c>
      <c r="J2" s="10" t="s">
        <v>133</v>
      </c>
      <c r="K2" s="10" t="s">
        <v>135</v>
      </c>
      <c r="L2" s="10" t="s">
        <v>137</v>
      </c>
      <c r="M2" s="10" t="s">
        <v>139</v>
      </c>
      <c r="N2" s="10" t="s">
        <v>141</v>
      </c>
      <c r="O2" s="10" t="s">
        <v>171</v>
      </c>
      <c r="P2" s="10" t="s">
        <v>172</v>
      </c>
      <c r="Q2" s="10" t="s">
        <v>145</v>
      </c>
      <c r="R2" s="10" t="s">
        <v>173</v>
      </c>
      <c r="S2" s="10"/>
      <c r="T2" s="10"/>
    </row>
    <row r="3" spans="1:20" s="16" customFormat="1" x14ac:dyDescent="0.25">
      <c r="A3" s="16" t="s">
        <v>26</v>
      </c>
      <c r="B3" s="16">
        <v>2</v>
      </c>
      <c r="C3" s="16">
        <v>3</v>
      </c>
      <c r="D3" s="16">
        <v>4</v>
      </c>
      <c r="G3" s="16">
        <v>5</v>
      </c>
      <c r="H3" s="16">
        <v>6</v>
      </c>
      <c r="I3" s="16">
        <v>7</v>
      </c>
      <c r="J3" s="16">
        <v>8</v>
      </c>
      <c r="K3" s="16">
        <v>9</v>
      </c>
      <c r="L3" s="16">
        <v>10</v>
      </c>
      <c r="M3" s="16">
        <v>11</v>
      </c>
      <c r="N3" s="16">
        <v>12</v>
      </c>
      <c r="O3" s="16">
        <v>13</v>
      </c>
      <c r="R3" s="16">
        <v>14</v>
      </c>
      <c r="S3" s="16">
        <v>15</v>
      </c>
      <c r="T3" s="16">
        <v>16</v>
      </c>
    </row>
    <row r="4" spans="1:20" s="17" customFormat="1" x14ac:dyDescent="0.25">
      <c r="B4" s="68" t="s">
        <v>142</v>
      </c>
      <c r="C4" s="68" t="s">
        <v>142</v>
      </c>
      <c r="D4" s="68" t="s">
        <v>142</v>
      </c>
      <c r="E4" s="68" t="s">
        <v>142</v>
      </c>
      <c r="F4" s="70"/>
      <c r="G4" s="68" t="s">
        <v>142</v>
      </c>
      <c r="H4" s="68" t="s">
        <v>142</v>
      </c>
      <c r="I4" s="68" t="s">
        <v>142</v>
      </c>
      <c r="J4" s="67" t="s">
        <v>32</v>
      </c>
      <c r="K4" s="68" t="s">
        <v>142</v>
      </c>
      <c r="L4" s="68" t="s">
        <v>142</v>
      </c>
      <c r="M4" s="68" t="s">
        <v>142</v>
      </c>
      <c r="N4" s="68" t="s">
        <v>142</v>
      </c>
      <c r="O4" s="137" t="s">
        <v>142</v>
      </c>
      <c r="P4" s="137" t="s">
        <v>142</v>
      </c>
      <c r="Q4" s="51"/>
      <c r="R4" s="137" t="s">
        <v>142</v>
      </c>
      <c r="S4" s="51"/>
      <c r="T4" s="51"/>
    </row>
    <row r="5" spans="1:20" x14ac:dyDescent="0.25">
      <c r="A5" s="8">
        <v>0</v>
      </c>
      <c r="B5" s="69">
        <v>1.58</v>
      </c>
      <c r="C5" s="69">
        <v>20.29</v>
      </c>
      <c r="D5" s="69">
        <v>1.3</v>
      </c>
      <c r="E5" s="69">
        <v>15</v>
      </c>
      <c r="F5" s="71">
        <f>D5+E5</f>
        <v>16.3</v>
      </c>
      <c r="G5" s="69">
        <v>22</v>
      </c>
      <c r="H5" s="69">
        <v>20</v>
      </c>
      <c r="I5" s="69">
        <v>19.899999999999999</v>
      </c>
      <c r="J5" s="5">
        <v>16</v>
      </c>
      <c r="K5" s="69">
        <v>8.84</v>
      </c>
      <c r="L5" s="69">
        <v>10</v>
      </c>
      <c r="M5" s="69">
        <v>1.5</v>
      </c>
      <c r="N5" s="69">
        <v>22.64</v>
      </c>
      <c r="O5" s="138">
        <v>2.3199999999999998</v>
      </c>
      <c r="P5" s="138">
        <v>9.86</v>
      </c>
      <c r="Q5" s="5">
        <f>SUM(O5+P5)</f>
        <v>12.18</v>
      </c>
      <c r="R5" s="138">
        <v>1.96</v>
      </c>
      <c r="S5" s="5"/>
      <c r="T5" s="5"/>
    </row>
    <row r="6" spans="1:20" x14ac:dyDescent="0.25">
      <c r="A6" s="8">
        <v>1</v>
      </c>
      <c r="B6" s="69">
        <v>1.58</v>
      </c>
      <c r="C6" s="69">
        <v>20.29</v>
      </c>
      <c r="D6" s="69">
        <v>1.3</v>
      </c>
      <c r="E6" s="69">
        <v>15</v>
      </c>
      <c r="F6" s="71">
        <f t="shared" ref="F6:F69" si="0">D6+E6</f>
        <v>16.3</v>
      </c>
      <c r="G6" s="69">
        <v>22</v>
      </c>
      <c r="H6" s="69">
        <v>20</v>
      </c>
      <c r="I6" s="69">
        <v>19.899999999999999</v>
      </c>
      <c r="J6" s="5">
        <v>16</v>
      </c>
      <c r="K6" s="69">
        <v>8.84</v>
      </c>
      <c r="L6" s="69">
        <v>10</v>
      </c>
      <c r="M6" s="69">
        <v>1.5</v>
      </c>
      <c r="N6" s="69">
        <v>22.64</v>
      </c>
      <c r="O6" s="138">
        <v>2.3199999999999998</v>
      </c>
      <c r="P6" s="138">
        <v>9.86</v>
      </c>
      <c r="Q6" s="5">
        <f t="shared" ref="Q6:Q69" si="1">SUM(O6+P6)</f>
        <v>12.18</v>
      </c>
      <c r="R6" s="138">
        <v>1.96</v>
      </c>
      <c r="S6" s="5"/>
      <c r="T6" s="5"/>
    </row>
    <row r="7" spans="1:20" x14ac:dyDescent="0.25">
      <c r="A7" s="8">
        <v>2</v>
      </c>
      <c r="B7" s="69">
        <v>1.58</v>
      </c>
      <c r="C7" s="69">
        <v>20.29</v>
      </c>
      <c r="D7" s="69">
        <v>1.3</v>
      </c>
      <c r="E7" s="69">
        <v>15</v>
      </c>
      <c r="F7" s="71">
        <f t="shared" si="0"/>
        <v>16.3</v>
      </c>
      <c r="G7" s="69">
        <v>22</v>
      </c>
      <c r="H7" s="69">
        <v>20</v>
      </c>
      <c r="I7" s="69">
        <v>19.899999999999999</v>
      </c>
      <c r="J7" s="5">
        <v>16</v>
      </c>
      <c r="K7" s="69">
        <v>8.84</v>
      </c>
      <c r="L7" s="69">
        <v>10</v>
      </c>
      <c r="M7" s="69">
        <v>1.5</v>
      </c>
      <c r="N7" s="69">
        <v>22.64</v>
      </c>
      <c r="O7" s="138">
        <v>2.3199999999999998</v>
      </c>
      <c r="P7" s="138">
        <v>9.86</v>
      </c>
      <c r="Q7" s="5">
        <f t="shared" si="1"/>
        <v>12.18</v>
      </c>
      <c r="R7" s="138">
        <v>1.96</v>
      </c>
      <c r="S7" s="5"/>
      <c r="T7" s="5"/>
    </row>
    <row r="8" spans="1:20" x14ac:dyDescent="0.25">
      <c r="A8" s="8">
        <v>3</v>
      </c>
      <c r="B8" s="69">
        <v>1.58</v>
      </c>
      <c r="C8" s="69">
        <v>20.29</v>
      </c>
      <c r="D8" s="69">
        <v>1.3</v>
      </c>
      <c r="E8" s="69">
        <v>15</v>
      </c>
      <c r="F8" s="71">
        <f t="shared" si="0"/>
        <v>16.3</v>
      </c>
      <c r="G8" s="69">
        <v>22</v>
      </c>
      <c r="H8" s="69">
        <v>20</v>
      </c>
      <c r="I8" s="69">
        <v>19.899999999999999</v>
      </c>
      <c r="J8" s="5">
        <v>16</v>
      </c>
      <c r="K8" s="69">
        <v>8.84</v>
      </c>
      <c r="L8" s="69">
        <v>10</v>
      </c>
      <c r="M8" s="69">
        <v>1.5</v>
      </c>
      <c r="N8" s="69">
        <v>22.64</v>
      </c>
      <c r="O8" s="138">
        <v>2.3199999999999998</v>
      </c>
      <c r="P8" s="138">
        <v>9.86</v>
      </c>
      <c r="Q8" s="5">
        <f t="shared" si="1"/>
        <v>12.18</v>
      </c>
      <c r="R8" s="138">
        <v>1.96</v>
      </c>
      <c r="S8" s="5"/>
      <c r="T8" s="5"/>
    </row>
    <row r="9" spans="1:20" x14ac:dyDescent="0.25">
      <c r="A9" s="8">
        <v>4</v>
      </c>
      <c r="B9" s="69">
        <v>1.58</v>
      </c>
      <c r="C9" s="69">
        <v>20.29</v>
      </c>
      <c r="D9" s="69">
        <v>1.3</v>
      </c>
      <c r="E9" s="69">
        <v>15</v>
      </c>
      <c r="F9" s="71">
        <f t="shared" si="0"/>
        <v>16.3</v>
      </c>
      <c r="G9" s="69">
        <v>22</v>
      </c>
      <c r="H9" s="69">
        <v>20</v>
      </c>
      <c r="I9" s="69">
        <v>19.899999999999999</v>
      </c>
      <c r="J9" s="5">
        <v>16</v>
      </c>
      <c r="K9" s="69">
        <v>8.84</v>
      </c>
      <c r="L9" s="69">
        <v>10</v>
      </c>
      <c r="M9" s="69">
        <v>1.5</v>
      </c>
      <c r="N9" s="69">
        <v>22.64</v>
      </c>
      <c r="O9" s="138">
        <v>2.3199999999999998</v>
      </c>
      <c r="P9" s="138">
        <v>9.86</v>
      </c>
      <c r="Q9" s="5">
        <f t="shared" si="1"/>
        <v>12.18</v>
      </c>
      <c r="R9" s="138">
        <v>1.96</v>
      </c>
      <c r="S9" s="5"/>
      <c r="T9" s="5"/>
    </row>
    <row r="10" spans="1:20" x14ac:dyDescent="0.25">
      <c r="A10" s="8">
        <v>5</v>
      </c>
      <c r="B10" s="69">
        <v>1.58</v>
      </c>
      <c r="C10" s="69">
        <v>20.29</v>
      </c>
      <c r="D10" s="69">
        <v>1.3</v>
      </c>
      <c r="E10" s="69">
        <v>15</v>
      </c>
      <c r="F10" s="71">
        <f t="shared" si="0"/>
        <v>16.3</v>
      </c>
      <c r="G10" s="69">
        <v>22</v>
      </c>
      <c r="H10" s="69">
        <v>20</v>
      </c>
      <c r="I10" s="69">
        <v>19.899999999999999</v>
      </c>
      <c r="J10" s="5">
        <v>16</v>
      </c>
      <c r="K10" s="69">
        <v>8.84</v>
      </c>
      <c r="L10" s="69">
        <v>10</v>
      </c>
      <c r="M10" s="69">
        <v>1.5</v>
      </c>
      <c r="N10" s="69">
        <v>22.64</v>
      </c>
      <c r="O10" s="138">
        <v>2.3199999999999998</v>
      </c>
      <c r="P10" s="138">
        <v>9.86</v>
      </c>
      <c r="Q10" s="5">
        <f t="shared" si="1"/>
        <v>12.18</v>
      </c>
      <c r="R10" s="138">
        <v>1.96</v>
      </c>
      <c r="S10" s="5"/>
      <c r="T10" s="5"/>
    </row>
    <row r="11" spans="1:20" x14ac:dyDescent="0.25">
      <c r="A11" s="8">
        <v>6</v>
      </c>
      <c r="B11" s="69">
        <v>1.58</v>
      </c>
      <c r="C11" s="69">
        <v>20.29</v>
      </c>
      <c r="D11" s="69">
        <v>1.3</v>
      </c>
      <c r="E11" s="69">
        <v>15</v>
      </c>
      <c r="F11" s="71">
        <f t="shared" si="0"/>
        <v>16.3</v>
      </c>
      <c r="G11" s="69">
        <v>22</v>
      </c>
      <c r="H11" s="69">
        <v>20</v>
      </c>
      <c r="I11" s="69">
        <v>19.899999999999999</v>
      </c>
      <c r="J11" s="5">
        <v>16</v>
      </c>
      <c r="K11" s="69">
        <v>8.84</v>
      </c>
      <c r="L11" s="69">
        <v>10</v>
      </c>
      <c r="M11" s="69">
        <v>13.3</v>
      </c>
      <c r="N11" s="69">
        <v>22.64</v>
      </c>
      <c r="O11" s="138">
        <v>2.3199999999999998</v>
      </c>
      <c r="P11" s="138">
        <v>9.86</v>
      </c>
      <c r="Q11" s="5">
        <f t="shared" si="1"/>
        <v>12.18</v>
      </c>
      <c r="R11" s="138">
        <v>1.96</v>
      </c>
      <c r="S11" s="5"/>
      <c r="T11" s="5"/>
    </row>
    <row r="12" spans="1:20" x14ac:dyDescent="0.25">
      <c r="A12" s="8">
        <v>7</v>
      </c>
      <c r="B12" s="69">
        <v>1.58</v>
      </c>
      <c r="C12" s="69">
        <v>20.29</v>
      </c>
      <c r="D12" s="69">
        <v>1.3</v>
      </c>
      <c r="E12" s="69">
        <v>15</v>
      </c>
      <c r="F12" s="71">
        <f t="shared" si="0"/>
        <v>16.3</v>
      </c>
      <c r="G12" s="69">
        <v>22</v>
      </c>
      <c r="H12" s="69">
        <v>20</v>
      </c>
      <c r="I12" s="69">
        <v>19.899999999999999</v>
      </c>
      <c r="J12" s="5">
        <v>16</v>
      </c>
      <c r="K12" s="69">
        <v>8.84</v>
      </c>
      <c r="L12" s="69">
        <v>10</v>
      </c>
      <c r="M12" s="69">
        <v>13.3</v>
      </c>
      <c r="N12" s="69">
        <v>22.64</v>
      </c>
      <c r="O12" s="138">
        <v>2.3199999999999998</v>
      </c>
      <c r="P12" s="138">
        <v>9.86</v>
      </c>
      <c r="Q12" s="5">
        <f t="shared" si="1"/>
        <v>12.18</v>
      </c>
      <c r="R12" s="138">
        <v>1.96</v>
      </c>
      <c r="S12" s="5"/>
      <c r="T12" s="5"/>
    </row>
    <row r="13" spans="1:20" x14ac:dyDescent="0.25">
      <c r="A13" s="8">
        <v>8</v>
      </c>
      <c r="B13" s="69">
        <v>1.58</v>
      </c>
      <c r="C13" s="69">
        <v>20.29</v>
      </c>
      <c r="D13" s="69">
        <v>1.3</v>
      </c>
      <c r="E13" s="69">
        <v>15</v>
      </c>
      <c r="F13" s="71">
        <f t="shared" si="0"/>
        <v>16.3</v>
      </c>
      <c r="G13" s="69">
        <v>22</v>
      </c>
      <c r="H13" s="69">
        <v>20</v>
      </c>
      <c r="I13" s="69">
        <v>19.899999999999999</v>
      </c>
      <c r="J13" s="5">
        <v>16</v>
      </c>
      <c r="K13" s="69">
        <v>8.84</v>
      </c>
      <c r="L13" s="69">
        <v>10</v>
      </c>
      <c r="M13" s="69">
        <v>13.3</v>
      </c>
      <c r="N13" s="69">
        <v>22.64</v>
      </c>
      <c r="O13" s="138">
        <v>2.3199999999999998</v>
      </c>
      <c r="P13" s="138">
        <v>9.86</v>
      </c>
      <c r="Q13" s="5">
        <f t="shared" si="1"/>
        <v>12.18</v>
      </c>
      <c r="R13" s="138">
        <v>1.96</v>
      </c>
      <c r="S13" s="5"/>
      <c r="T13" s="5"/>
    </row>
    <row r="14" spans="1:20" x14ac:dyDescent="0.25">
      <c r="A14" s="8">
        <v>9</v>
      </c>
      <c r="B14" s="69">
        <v>1.58</v>
      </c>
      <c r="C14" s="69">
        <v>20.29</v>
      </c>
      <c r="D14" s="69">
        <v>1.3</v>
      </c>
      <c r="E14" s="69">
        <v>15</v>
      </c>
      <c r="F14" s="71">
        <f t="shared" si="0"/>
        <v>16.3</v>
      </c>
      <c r="G14" s="69">
        <v>22</v>
      </c>
      <c r="H14" s="69">
        <v>20</v>
      </c>
      <c r="I14" s="69">
        <v>19.899999999999999</v>
      </c>
      <c r="J14" s="5">
        <v>16</v>
      </c>
      <c r="K14" s="69">
        <v>8.84</v>
      </c>
      <c r="L14" s="69">
        <v>10</v>
      </c>
      <c r="M14" s="69">
        <v>13.3</v>
      </c>
      <c r="N14" s="69">
        <v>22.64</v>
      </c>
      <c r="O14" s="138">
        <v>2.3199999999999998</v>
      </c>
      <c r="P14" s="138">
        <v>9.86</v>
      </c>
      <c r="Q14" s="5">
        <f t="shared" si="1"/>
        <v>12.18</v>
      </c>
      <c r="R14" s="138">
        <v>1.96</v>
      </c>
      <c r="S14" s="5"/>
      <c r="T14" s="5"/>
    </row>
    <row r="15" spans="1:20" x14ac:dyDescent="0.25">
      <c r="A15" s="8">
        <v>10</v>
      </c>
      <c r="B15" s="69">
        <v>1.58</v>
      </c>
      <c r="C15" s="69">
        <v>20.29</v>
      </c>
      <c r="D15" s="69">
        <v>1.3</v>
      </c>
      <c r="E15" s="69">
        <v>15</v>
      </c>
      <c r="F15" s="71">
        <f t="shared" si="0"/>
        <v>16.3</v>
      </c>
      <c r="G15" s="69">
        <v>22</v>
      </c>
      <c r="H15" s="69">
        <v>20</v>
      </c>
      <c r="I15" s="69">
        <v>19.899999999999999</v>
      </c>
      <c r="J15" s="5">
        <v>16</v>
      </c>
      <c r="K15" s="69">
        <v>8.84</v>
      </c>
      <c r="L15" s="69">
        <v>10</v>
      </c>
      <c r="M15" s="69">
        <v>13.3</v>
      </c>
      <c r="N15" s="69">
        <v>22.64</v>
      </c>
      <c r="O15" s="138">
        <v>2.3199999999999998</v>
      </c>
      <c r="P15" s="138">
        <v>9.86</v>
      </c>
      <c r="Q15" s="5">
        <f t="shared" si="1"/>
        <v>12.18</v>
      </c>
      <c r="R15" s="138">
        <v>1.96</v>
      </c>
      <c r="S15" s="5"/>
      <c r="T15" s="5"/>
    </row>
    <row r="16" spans="1:20" x14ac:dyDescent="0.25">
      <c r="A16" s="8">
        <v>11</v>
      </c>
      <c r="B16" s="69">
        <v>1.58</v>
      </c>
      <c r="C16" s="69">
        <v>20.29</v>
      </c>
      <c r="D16" s="69">
        <v>1.3</v>
      </c>
      <c r="E16" s="69">
        <v>15</v>
      </c>
      <c r="F16" s="71">
        <f t="shared" si="0"/>
        <v>16.3</v>
      </c>
      <c r="G16" s="69">
        <v>22</v>
      </c>
      <c r="H16" s="69">
        <v>20</v>
      </c>
      <c r="I16" s="69">
        <v>19.899999999999999</v>
      </c>
      <c r="J16" s="5">
        <v>16</v>
      </c>
      <c r="K16" s="69">
        <v>8.84</v>
      </c>
      <c r="L16" s="69">
        <v>10</v>
      </c>
      <c r="M16" s="69">
        <v>13.3</v>
      </c>
      <c r="N16" s="69">
        <v>22.64</v>
      </c>
      <c r="O16" s="138">
        <v>2.3199999999999998</v>
      </c>
      <c r="P16" s="138">
        <v>9.86</v>
      </c>
      <c r="Q16" s="5">
        <f t="shared" si="1"/>
        <v>12.18</v>
      </c>
      <c r="R16" s="138">
        <v>1.96</v>
      </c>
      <c r="S16" s="5"/>
      <c r="T16" s="5"/>
    </row>
    <row r="17" spans="1:20" x14ac:dyDescent="0.25">
      <c r="A17" s="8">
        <v>12</v>
      </c>
      <c r="B17" s="69">
        <v>1.58</v>
      </c>
      <c r="C17" s="69">
        <v>20.29</v>
      </c>
      <c r="D17" s="69">
        <v>1.3</v>
      </c>
      <c r="E17" s="69">
        <v>15</v>
      </c>
      <c r="F17" s="71">
        <f t="shared" si="0"/>
        <v>16.3</v>
      </c>
      <c r="G17" s="69">
        <v>22</v>
      </c>
      <c r="H17" s="69">
        <v>20</v>
      </c>
      <c r="I17" s="69">
        <v>19.899999999999999</v>
      </c>
      <c r="J17" s="5">
        <v>16</v>
      </c>
      <c r="K17" s="69">
        <v>8.84</v>
      </c>
      <c r="L17" s="69">
        <v>10</v>
      </c>
      <c r="M17" s="69">
        <v>13.3</v>
      </c>
      <c r="N17" s="69">
        <v>22.64</v>
      </c>
      <c r="O17" s="138">
        <v>2.3199999999999998</v>
      </c>
      <c r="P17" s="138">
        <v>9.86</v>
      </c>
      <c r="Q17" s="5">
        <f t="shared" si="1"/>
        <v>12.18</v>
      </c>
      <c r="R17" s="138">
        <v>1.96</v>
      </c>
      <c r="S17" s="5"/>
      <c r="T17" s="5"/>
    </row>
    <row r="18" spans="1:20" x14ac:dyDescent="0.25">
      <c r="A18" s="8">
        <v>13</v>
      </c>
      <c r="B18" s="69">
        <v>1.58</v>
      </c>
      <c r="C18" s="69">
        <v>20.29</v>
      </c>
      <c r="D18" s="69">
        <v>1.3</v>
      </c>
      <c r="E18" s="69">
        <v>15</v>
      </c>
      <c r="F18" s="71">
        <f t="shared" si="0"/>
        <v>16.3</v>
      </c>
      <c r="G18" s="69">
        <v>22</v>
      </c>
      <c r="H18" s="69">
        <v>20</v>
      </c>
      <c r="I18" s="69">
        <v>19.899999999999999</v>
      </c>
      <c r="J18" s="5">
        <v>16</v>
      </c>
      <c r="K18" s="69">
        <v>8.84</v>
      </c>
      <c r="L18" s="69">
        <v>10</v>
      </c>
      <c r="M18" s="69">
        <v>13.3</v>
      </c>
      <c r="N18" s="69">
        <v>22.64</v>
      </c>
      <c r="O18" s="138">
        <v>2.3199999999999998</v>
      </c>
      <c r="P18" s="138">
        <v>9.86</v>
      </c>
      <c r="Q18" s="5">
        <f t="shared" si="1"/>
        <v>12.18</v>
      </c>
      <c r="R18" s="138">
        <v>1.96</v>
      </c>
      <c r="S18" s="5"/>
      <c r="T18" s="5"/>
    </row>
    <row r="19" spans="1:20" x14ac:dyDescent="0.25">
      <c r="A19" s="8">
        <v>14</v>
      </c>
      <c r="B19" s="69">
        <v>1.58</v>
      </c>
      <c r="C19" s="69">
        <v>20.29</v>
      </c>
      <c r="D19" s="69">
        <v>1.3</v>
      </c>
      <c r="E19" s="69">
        <v>15</v>
      </c>
      <c r="F19" s="71">
        <f t="shared" si="0"/>
        <v>16.3</v>
      </c>
      <c r="G19" s="69">
        <v>22</v>
      </c>
      <c r="H19" s="69">
        <v>20</v>
      </c>
      <c r="I19" s="69">
        <v>19.899999999999999</v>
      </c>
      <c r="J19" s="5">
        <v>16</v>
      </c>
      <c r="K19" s="69">
        <v>8.84</v>
      </c>
      <c r="L19" s="69">
        <v>10</v>
      </c>
      <c r="M19" s="69">
        <v>13.3</v>
      </c>
      <c r="N19" s="69">
        <v>22.64</v>
      </c>
      <c r="O19" s="138">
        <v>2.3199999999999998</v>
      </c>
      <c r="P19" s="138">
        <v>9.86</v>
      </c>
      <c r="Q19" s="5">
        <f t="shared" si="1"/>
        <v>12.18</v>
      </c>
      <c r="R19" s="138">
        <v>1.96</v>
      </c>
      <c r="S19" s="5"/>
      <c r="T19" s="5"/>
    </row>
    <row r="20" spans="1:20" x14ac:dyDescent="0.25">
      <c r="A20" s="8">
        <v>15</v>
      </c>
      <c r="B20" s="69">
        <v>1.58</v>
      </c>
      <c r="C20" s="69">
        <v>20.29</v>
      </c>
      <c r="D20" s="69">
        <v>1.3</v>
      </c>
      <c r="E20" s="69">
        <v>15</v>
      </c>
      <c r="F20" s="71">
        <f t="shared" si="0"/>
        <v>16.3</v>
      </c>
      <c r="G20" s="69">
        <v>22</v>
      </c>
      <c r="H20" s="69">
        <v>20</v>
      </c>
      <c r="I20" s="69">
        <v>19.899999999999999</v>
      </c>
      <c r="J20" s="5">
        <v>16</v>
      </c>
      <c r="K20" s="69">
        <v>8.84</v>
      </c>
      <c r="L20" s="69">
        <v>10</v>
      </c>
      <c r="M20" s="69">
        <v>13.3</v>
      </c>
      <c r="N20" s="69">
        <v>22.64</v>
      </c>
      <c r="O20" s="138">
        <v>2.3199999999999998</v>
      </c>
      <c r="P20" s="138">
        <v>9.86</v>
      </c>
      <c r="Q20" s="5">
        <f t="shared" si="1"/>
        <v>12.18</v>
      </c>
      <c r="R20" s="138">
        <v>5.5</v>
      </c>
      <c r="S20" s="5"/>
      <c r="T20" s="5"/>
    </row>
    <row r="21" spans="1:20" x14ac:dyDescent="0.25">
      <c r="A21" s="8">
        <v>16</v>
      </c>
      <c r="B21" s="69">
        <v>4.91</v>
      </c>
      <c r="C21" s="69">
        <v>22.25</v>
      </c>
      <c r="D21" s="69">
        <v>1.3</v>
      </c>
      <c r="E21" s="69">
        <v>15</v>
      </c>
      <c r="F21" s="71">
        <f t="shared" si="0"/>
        <v>16.3</v>
      </c>
      <c r="G21" s="69">
        <v>19.399999999999999</v>
      </c>
      <c r="H21" s="69">
        <v>20</v>
      </c>
      <c r="I21" s="69">
        <v>19.899999999999999</v>
      </c>
      <c r="J21" s="5">
        <v>16</v>
      </c>
      <c r="K21" s="69">
        <v>8.84</v>
      </c>
      <c r="L21" s="69">
        <v>10</v>
      </c>
      <c r="M21" s="69">
        <v>16.600000000000001</v>
      </c>
      <c r="N21" s="69">
        <v>22.64</v>
      </c>
      <c r="O21" s="138">
        <v>2.3199999999999998</v>
      </c>
      <c r="P21" s="138">
        <v>9.86</v>
      </c>
      <c r="Q21" s="5">
        <f t="shared" si="1"/>
        <v>12.18</v>
      </c>
      <c r="R21" s="138">
        <v>5.5</v>
      </c>
      <c r="S21" s="5"/>
      <c r="T21" s="5"/>
    </row>
    <row r="22" spans="1:20" x14ac:dyDescent="0.25">
      <c r="A22" s="8">
        <v>17</v>
      </c>
      <c r="B22" s="69">
        <v>4.91</v>
      </c>
      <c r="C22" s="69">
        <v>22.25</v>
      </c>
      <c r="D22" s="69">
        <v>1.3</v>
      </c>
      <c r="E22" s="69">
        <v>15</v>
      </c>
      <c r="F22" s="71">
        <f t="shared" si="0"/>
        <v>16.3</v>
      </c>
      <c r="G22" s="69">
        <v>19.399999999999999</v>
      </c>
      <c r="H22" s="69">
        <v>20</v>
      </c>
      <c r="I22" s="69">
        <v>19.899999999999999</v>
      </c>
      <c r="J22" s="5">
        <v>16</v>
      </c>
      <c r="K22" s="69">
        <v>8.84</v>
      </c>
      <c r="L22" s="69">
        <v>10</v>
      </c>
      <c r="M22" s="69">
        <v>16.600000000000001</v>
      </c>
      <c r="N22" s="69">
        <v>22.64</v>
      </c>
      <c r="O22" s="138">
        <v>2.3199999999999998</v>
      </c>
      <c r="P22" s="138">
        <v>9.86</v>
      </c>
      <c r="Q22" s="5">
        <f t="shared" si="1"/>
        <v>12.18</v>
      </c>
      <c r="R22" s="138">
        <v>5.5</v>
      </c>
      <c r="S22" s="5"/>
      <c r="T22" s="5"/>
    </row>
    <row r="23" spans="1:20" x14ac:dyDescent="0.25">
      <c r="A23" s="8">
        <v>18</v>
      </c>
      <c r="B23" s="69">
        <v>4.91</v>
      </c>
      <c r="C23" s="69">
        <v>22.25</v>
      </c>
      <c r="D23" s="69">
        <v>1.3</v>
      </c>
      <c r="E23" s="69">
        <v>15</v>
      </c>
      <c r="F23" s="71">
        <f t="shared" si="0"/>
        <v>16.3</v>
      </c>
      <c r="G23" s="69">
        <v>19.399999999999999</v>
      </c>
      <c r="H23" s="69">
        <v>20</v>
      </c>
      <c r="I23" s="69">
        <v>19.899999999999999</v>
      </c>
      <c r="J23" s="5">
        <v>23.9</v>
      </c>
      <c r="K23" s="69">
        <v>8.84</v>
      </c>
      <c r="L23" s="69">
        <v>10</v>
      </c>
      <c r="M23" s="69">
        <v>16.600000000000001</v>
      </c>
      <c r="N23" s="69">
        <v>22.64</v>
      </c>
      <c r="O23" s="138">
        <v>2.3199999999999998</v>
      </c>
      <c r="P23" s="138">
        <v>9.86</v>
      </c>
      <c r="Q23" s="5">
        <f t="shared" si="1"/>
        <v>12.18</v>
      </c>
      <c r="R23" s="138">
        <v>5.5</v>
      </c>
      <c r="S23" s="5"/>
      <c r="T23" s="5"/>
    </row>
    <row r="24" spans="1:20" x14ac:dyDescent="0.25">
      <c r="A24" s="8">
        <v>19</v>
      </c>
      <c r="B24" s="69">
        <v>4.91</v>
      </c>
      <c r="C24" s="69">
        <v>22.25</v>
      </c>
      <c r="D24" s="69">
        <v>1.3</v>
      </c>
      <c r="E24" s="69">
        <v>15</v>
      </c>
      <c r="F24" s="71">
        <f t="shared" si="0"/>
        <v>16.3</v>
      </c>
      <c r="G24" s="69">
        <v>19.399999999999999</v>
      </c>
      <c r="H24" s="69">
        <v>20</v>
      </c>
      <c r="I24" s="69">
        <v>19.899999999999999</v>
      </c>
      <c r="J24" s="5">
        <v>23.9</v>
      </c>
      <c r="K24" s="69">
        <v>8.84</v>
      </c>
      <c r="L24" s="69">
        <v>10</v>
      </c>
      <c r="M24" s="69">
        <v>16.600000000000001</v>
      </c>
      <c r="N24" s="69">
        <v>22.64</v>
      </c>
      <c r="O24" s="138">
        <v>2.3199999999999998</v>
      </c>
      <c r="P24" s="138">
        <v>9.86</v>
      </c>
      <c r="Q24" s="5">
        <f t="shared" si="1"/>
        <v>12.18</v>
      </c>
      <c r="R24" s="138">
        <v>5.5</v>
      </c>
      <c r="S24" s="5"/>
      <c r="T24" s="5"/>
    </row>
    <row r="25" spans="1:20" x14ac:dyDescent="0.25">
      <c r="A25" s="8">
        <v>20</v>
      </c>
      <c r="B25" s="69">
        <v>4.91</v>
      </c>
      <c r="C25" s="69">
        <v>22.25</v>
      </c>
      <c r="D25" s="69">
        <v>1.3</v>
      </c>
      <c r="E25" s="69">
        <v>15</v>
      </c>
      <c r="F25" s="71">
        <f t="shared" si="0"/>
        <v>16.3</v>
      </c>
      <c r="G25" s="69">
        <v>19.399999999999999</v>
      </c>
      <c r="H25" s="69">
        <v>20</v>
      </c>
      <c r="I25" s="69">
        <v>19.899999999999999</v>
      </c>
      <c r="J25" s="5">
        <v>23.9</v>
      </c>
      <c r="K25" s="69">
        <v>30.85</v>
      </c>
      <c r="L25" s="69">
        <v>10</v>
      </c>
      <c r="M25" s="69">
        <v>16.600000000000001</v>
      </c>
      <c r="N25" s="69">
        <v>22.64</v>
      </c>
      <c r="O25" s="138">
        <v>16.11</v>
      </c>
      <c r="P25" s="138">
        <v>9.84</v>
      </c>
      <c r="Q25" s="5">
        <f t="shared" si="1"/>
        <v>25.95</v>
      </c>
      <c r="R25" s="138">
        <v>38.78</v>
      </c>
      <c r="S25" s="6"/>
      <c r="T25" s="5"/>
    </row>
    <row r="26" spans="1:20" x14ac:dyDescent="0.25">
      <c r="A26" s="8">
        <v>21</v>
      </c>
      <c r="B26" s="69">
        <v>29.03</v>
      </c>
      <c r="C26" s="69">
        <v>37.36</v>
      </c>
      <c r="D26" s="69">
        <v>9.5</v>
      </c>
      <c r="E26" s="69">
        <v>9</v>
      </c>
      <c r="F26" s="71">
        <f t="shared" si="0"/>
        <v>18.5</v>
      </c>
      <c r="G26" s="69">
        <v>27.2</v>
      </c>
      <c r="H26" s="69">
        <v>24</v>
      </c>
      <c r="I26" s="69">
        <v>29.2</v>
      </c>
      <c r="J26" s="5">
        <v>23.9</v>
      </c>
      <c r="K26" s="69">
        <v>30.85</v>
      </c>
      <c r="L26" s="69">
        <v>39.5</v>
      </c>
      <c r="M26" s="69">
        <v>16.600000000000001</v>
      </c>
      <c r="N26" s="69">
        <v>14.57</v>
      </c>
      <c r="O26" s="138">
        <v>16.11</v>
      </c>
      <c r="P26" s="138">
        <v>9.84</v>
      </c>
      <c r="Q26" s="5">
        <f t="shared" si="1"/>
        <v>25.95</v>
      </c>
      <c r="R26" s="138">
        <v>39.56</v>
      </c>
      <c r="S26" s="6"/>
      <c r="T26" s="5"/>
    </row>
    <row r="27" spans="1:20" x14ac:dyDescent="0.25">
      <c r="A27" s="8">
        <v>22</v>
      </c>
      <c r="B27" s="69">
        <v>29.73</v>
      </c>
      <c r="C27" s="69">
        <v>37.36</v>
      </c>
      <c r="D27" s="69">
        <v>9.5</v>
      </c>
      <c r="E27" s="69">
        <v>9</v>
      </c>
      <c r="F27" s="71">
        <f t="shared" si="0"/>
        <v>18.5</v>
      </c>
      <c r="G27" s="69">
        <v>27.2</v>
      </c>
      <c r="H27" s="69">
        <v>24</v>
      </c>
      <c r="I27" s="69">
        <v>29.2</v>
      </c>
      <c r="J27" s="5">
        <v>23.9</v>
      </c>
      <c r="K27" s="69">
        <v>30.85</v>
      </c>
      <c r="L27" s="69">
        <v>39.5</v>
      </c>
      <c r="M27" s="69">
        <v>16.600000000000001</v>
      </c>
      <c r="N27" s="69">
        <v>14.57</v>
      </c>
      <c r="O27" s="138">
        <v>16.11</v>
      </c>
      <c r="P27" s="138">
        <v>9.84</v>
      </c>
      <c r="Q27" s="5">
        <f t="shared" si="1"/>
        <v>25.95</v>
      </c>
      <c r="R27" s="138">
        <v>40.35</v>
      </c>
      <c r="S27" s="6"/>
      <c r="T27" s="5"/>
    </row>
    <row r="28" spans="1:20" x14ac:dyDescent="0.25">
      <c r="A28" s="8">
        <v>23</v>
      </c>
      <c r="B28" s="69">
        <v>30.42</v>
      </c>
      <c r="C28" s="69">
        <v>37.36</v>
      </c>
      <c r="D28" s="69">
        <v>9.5</v>
      </c>
      <c r="E28" s="69">
        <v>9</v>
      </c>
      <c r="F28" s="71">
        <f t="shared" si="0"/>
        <v>18.5</v>
      </c>
      <c r="G28" s="69">
        <v>27.2</v>
      </c>
      <c r="H28" s="69">
        <v>24</v>
      </c>
      <c r="I28" s="69">
        <v>29.2</v>
      </c>
      <c r="J28" s="5">
        <v>23.9</v>
      </c>
      <c r="K28" s="69">
        <v>30.85</v>
      </c>
      <c r="L28" s="69">
        <v>39.5</v>
      </c>
      <c r="M28" s="69">
        <v>16.600000000000001</v>
      </c>
      <c r="N28" s="69">
        <v>14.57</v>
      </c>
      <c r="O28" s="138">
        <v>16.11</v>
      </c>
      <c r="P28" s="138">
        <v>9.84</v>
      </c>
      <c r="Q28" s="5">
        <f>SUM(O28+P28)</f>
        <v>25.95</v>
      </c>
      <c r="R28" s="138">
        <v>41.14</v>
      </c>
      <c r="S28" s="6"/>
      <c r="T28" s="5"/>
    </row>
    <row r="29" spans="1:20" x14ac:dyDescent="0.25">
      <c r="A29" s="8">
        <v>24</v>
      </c>
      <c r="B29" s="69">
        <v>31.08</v>
      </c>
      <c r="C29" s="69">
        <v>37.36</v>
      </c>
      <c r="D29" s="69">
        <v>9.5</v>
      </c>
      <c r="E29" s="69">
        <v>9</v>
      </c>
      <c r="F29" s="71">
        <f t="shared" si="0"/>
        <v>18.5</v>
      </c>
      <c r="G29" s="69">
        <v>27.2</v>
      </c>
      <c r="H29" s="69">
        <v>24</v>
      </c>
      <c r="I29" s="69">
        <v>29.2</v>
      </c>
      <c r="J29" s="5">
        <v>23.9</v>
      </c>
      <c r="K29" s="69">
        <v>30.85</v>
      </c>
      <c r="L29" s="69">
        <v>39.5</v>
      </c>
      <c r="M29" s="69">
        <v>16.600000000000001</v>
      </c>
      <c r="N29" s="69">
        <v>14.57</v>
      </c>
      <c r="O29" s="138">
        <v>16.11</v>
      </c>
      <c r="P29" s="138">
        <v>9.84</v>
      </c>
      <c r="Q29" s="5">
        <f t="shared" si="1"/>
        <v>25.95</v>
      </c>
      <c r="R29" s="138">
        <v>41.92</v>
      </c>
      <c r="S29" s="6"/>
      <c r="T29" s="5"/>
    </row>
    <row r="30" spans="1:20" x14ac:dyDescent="0.25">
      <c r="A30" s="8">
        <v>25</v>
      </c>
      <c r="B30" s="69">
        <v>31.72</v>
      </c>
      <c r="C30" s="69">
        <v>37.36</v>
      </c>
      <c r="D30" s="69">
        <v>9.5</v>
      </c>
      <c r="E30" s="69">
        <v>9</v>
      </c>
      <c r="F30" s="71">
        <f t="shared" si="0"/>
        <v>18.5</v>
      </c>
      <c r="G30" s="69">
        <v>27.2</v>
      </c>
      <c r="H30" s="69">
        <v>24</v>
      </c>
      <c r="I30" s="69">
        <v>29.2</v>
      </c>
      <c r="J30" s="5">
        <v>23.9</v>
      </c>
      <c r="K30" s="69">
        <v>30.85</v>
      </c>
      <c r="L30" s="69">
        <v>39.5</v>
      </c>
      <c r="M30" s="69">
        <v>16.600000000000001</v>
      </c>
      <c r="N30" s="69">
        <v>14.57</v>
      </c>
      <c r="O30" s="138">
        <v>16.11</v>
      </c>
      <c r="P30" s="138">
        <v>9.84</v>
      </c>
      <c r="Q30" s="5">
        <f t="shared" si="1"/>
        <v>25.95</v>
      </c>
      <c r="R30" s="138">
        <v>42.7</v>
      </c>
      <c r="S30" s="6"/>
      <c r="T30" s="5"/>
    </row>
    <row r="31" spans="1:20" x14ac:dyDescent="0.25">
      <c r="A31" s="8">
        <v>26</v>
      </c>
      <c r="B31" s="69">
        <v>32.340000000000003</v>
      </c>
      <c r="C31" s="69">
        <v>37.36</v>
      </c>
      <c r="D31" s="69">
        <v>9.5</v>
      </c>
      <c r="E31" s="69">
        <v>9</v>
      </c>
      <c r="F31" s="71">
        <f t="shared" si="0"/>
        <v>18.5</v>
      </c>
      <c r="G31" s="69">
        <v>27.2</v>
      </c>
      <c r="H31" s="69">
        <v>24</v>
      </c>
      <c r="I31" s="69">
        <v>29.2</v>
      </c>
      <c r="J31" s="5">
        <v>23.9</v>
      </c>
      <c r="K31" s="69">
        <v>30.85</v>
      </c>
      <c r="L31" s="69">
        <v>39.5</v>
      </c>
      <c r="M31" s="69">
        <v>24.8</v>
      </c>
      <c r="N31" s="69">
        <v>14.57</v>
      </c>
      <c r="O31" s="138">
        <v>16.11</v>
      </c>
      <c r="P31" s="138">
        <v>9.84</v>
      </c>
      <c r="Q31" s="5">
        <f t="shared" si="1"/>
        <v>25.95</v>
      </c>
      <c r="R31" s="138">
        <v>43.46</v>
      </c>
      <c r="S31" s="6"/>
      <c r="T31" s="5"/>
    </row>
    <row r="32" spans="1:20" x14ac:dyDescent="0.25">
      <c r="A32" s="8">
        <v>27</v>
      </c>
      <c r="B32" s="69">
        <v>32.93</v>
      </c>
      <c r="C32" s="69">
        <v>37.36</v>
      </c>
      <c r="D32" s="69">
        <v>9.5</v>
      </c>
      <c r="E32" s="69">
        <v>9</v>
      </c>
      <c r="F32" s="71">
        <f t="shared" si="0"/>
        <v>18.5</v>
      </c>
      <c r="G32" s="69">
        <v>27.2</v>
      </c>
      <c r="H32" s="69">
        <v>24</v>
      </c>
      <c r="I32" s="69">
        <v>29.2</v>
      </c>
      <c r="J32" s="5">
        <v>23.9</v>
      </c>
      <c r="K32" s="69">
        <v>30.85</v>
      </c>
      <c r="L32" s="69">
        <v>39.5</v>
      </c>
      <c r="M32" s="69">
        <v>24.8</v>
      </c>
      <c r="N32" s="69">
        <v>14.57</v>
      </c>
      <c r="O32" s="138">
        <v>16.11</v>
      </c>
      <c r="P32" s="138">
        <v>9.84</v>
      </c>
      <c r="Q32" s="5">
        <f t="shared" si="1"/>
        <v>25.95</v>
      </c>
      <c r="R32" s="138">
        <v>44.21</v>
      </c>
      <c r="S32" s="6"/>
      <c r="T32" s="5"/>
    </row>
    <row r="33" spans="1:20" x14ac:dyDescent="0.25">
      <c r="A33" s="8">
        <v>28</v>
      </c>
      <c r="B33" s="69">
        <v>33.5</v>
      </c>
      <c r="C33" s="69">
        <v>37.36</v>
      </c>
      <c r="D33" s="69">
        <v>9.5</v>
      </c>
      <c r="E33" s="69">
        <v>9</v>
      </c>
      <c r="F33" s="71">
        <f t="shared" si="0"/>
        <v>18.5</v>
      </c>
      <c r="G33" s="69">
        <v>27.2</v>
      </c>
      <c r="H33" s="69">
        <v>24</v>
      </c>
      <c r="I33" s="69">
        <v>29.2</v>
      </c>
      <c r="J33" s="5">
        <v>23.9</v>
      </c>
      <c r="K33" s="69">
        <v>30.85</v>
      </c>
      <c r="L33" s="69">
        <v>39.5</v>
      </c>
      <c r="M33" s="69">
        <v>24.8</v>
      </c>
      <c r="N33" s="69">
        <v>14.57</v>
      </c>
      <c r="O33" s="138">
        <v>16.11</v>
      </c>
      <c r="P33" s="138">
        <v>9.84</v>
      </c>
      <c r="Q33" s="5">
        <f t="shared" si="1"/>
        <v>25.95</v>
      </c>
      <c r="R33" s="138">
        <v>44.94</v>
      </c>
      <c r="S33" s="6"/>
      <c r="T33" s="5"/>
    </row>
    <row r="34" spans="1:20" x14ac:dyDescent="0.25">
      <c r="A34" s="8">
        <v>29</v>
      </c>
      <c r="B34" s="69">
        <v>34.04</v>
      </c>
      <c r="C34" s="69">
        <v>37.36</v>
      </c>
      <c r="D34" s="69">
        <v>9.5</v>
      </c>
      <c r="E34" s="69">
        <v>9</v>
      </c>
      <c r="F34" s="71">
        <f t="shared" si="0"/>
        <v>18.5</v>
      </c>
      <c r="G34" s="69">
        <v>27.2</v>
      </c>
      <c r="H34" s="69">
        <v>24</v>
      </c>
      <c r="I34" s="69">
        <v>29.2</v>
      </c>
      <c r="J34" s="5">
        <v>23.9</v>
      </c>
      <c r="K34" s="69">
        <v>30.85</v>
      </c>
      <c r="L34" s="69">
        <v>39.5</v>
      </c>
      <c r="M34" s="69">
        <v>24.8</v>
      </c>
      <c r="N34" s="69">
        <v>14.57</v>
      </c>
      <c r="O34" s="138">
        <v>16.11</v>
      </c>
      <c r="P34" s="138">
        <v>9.84</v>
      </c>
      <c r="Q34" s="5">
        <f t="shared" si="1"/>
        <v>25.95</v>
      </c>
      <c r="R34" s="138">
        <v>45.65</v>
      </c>
      <c r="S34" s="6"/>
      <c r="T34" s="5"/>
    </row>
    <row r="35" spans="1:20" ht="14.25" customHeight="1" x14ac:dyDescent="0.25">
      <c r="A35" s="8">
        <v>30</v>
      </c>
      <c r="B35" s="69">
        <v>34.57</v>
      </c>
      <c r="C35" s="69">
        <v>37.36</v>
      </c>
      <c r="D35" s="69">
        <v>9.5</v>
      </c>
      <c r="E35" s="69">
        <v>9</v>
      </c>
      <c r="F35" s="71">
        <f t="shared" si="0"/>
        <v>18.5</v>
      </c>
      <c r="G35" s="69">
        <v>27.2</v>
      </c>
      <c r="H35" s="69">
        <v>24</v>
      </c>
      <c r="I35" s="69">
        <v>29.2</v>
      </c>
      <c r="J35" s="5">
        <v>23.9</v>
      </c>
      <c r="K35" s="69">
        <v>30.85</v>
      </c>
      <c r="L35" s="69">
        <v>39.5</v>
      </c>
      <c r="M35" s="69">
        <v>24.8</v>
      </c>
      <c r="N35" s="69">
        <v>14.57</v>
      </c>
      <c r="O35" s="138">
        <v>24.81</v>
      </c>
      <c r="P35" s="138">
        <v>9.84</v>
      </c>
      <c r="Q35" s="5">
        <f t="shared" si="1"/>
        <v>34.65</v>
      </c>
      <c r="R35" s="138">
        <v>46.35</v>
      </c>
      <c r="S35" s="6"/>
      <c r="T35" s="5"/>
    </row>
    <row r="36" spans="1:20" x14ac:dyDescent="0.25">
      <c r="A36" s="8">
        <v>31</v>
      </c>
      <c r="B36" s="69">
        <v>35.08</v>
      </c>
      <c r="C36" s="69">
        <v>37.36</v>
      </c>
      <c r="D36" s="69">
        <v>22.5</v>
      </c>
      <c r="E36" s="69">
        <v>9</v>
      </c>
      <c r="F36" s="71">
        <f t="shared" si="0"/>
        <v>31.5</v>
      </c>
      <c r="G36" s="69">
        <v>36.5</v>
      </c>
      <c r="H36" s="69">
        <v>31.5</v>
      </c>
      <c r="I36" s="69">
        <v>29.2</v>
      </c>
      <c r="J36" s="5">
        <v>23.9</v>
      </c>
      <c r="K36" s="69">
        <v>30.85</v>
      </c>
      <c r="L36" s="69">
        <v>39.5</v>
      </c>
      <c r="M36" s="69">
        <v>31.8</v>
      </c>
      <c r="N36" s="69">
        <v>29.28</v>
      </c>
      <c r="O36" s="138">
        <v>24.81</v>
      </c>
      <c r="P36" s="138">
        <v>9.84</v>
      </c>
      <c r="Q36" s="5">
        <f t="shared" si="1"/>
        <v>34.65</v>
      </c>
      <c r="R36" s="138">
        <v>47.03</v>
      </c>
      <c r="S36" s="6"/>
      <c r="T36" s="5"/>
    </row>
    <row r="37" spans="1:20" x14ac:dyDescent="0.25">
      <c r="A37" s="8">
        <v>32</v>
      </c>
      <c r="B37" s="69">
        <v>35.58</v>
      </c>
      <c r="C37" s="69">
        <v>37.36</v>
      </c>
      <c r="D37" s="69">
        <v>22.5</v>
      </c>
      <c r="E37" s="69">
        <v>9</v>
      </c>
      <c r="F37" s="71">
        <f t="shared" si="0"/>
        <v>31.5</v>
      </c>
      <c r="G37" s="69">
        <v>36.5</v>
      </c>
      <c r="H37" s="69">
        <v>31.5</v>
      </c>
      <c r="I37" s="69">
        <v>29.2</v>
      </c>
      <c r="J37" s="5">
        <v>23.9</v>
      </c>
      <c r="K37" s="69">
        <v>30.85</v>
      </c>
      <c r="L37" s="69">
        <v>39.5</v>
      </c>
      <c r="M37" s="69">
        <v>31.8</v>
      </c>
      <c r="N37" s="69">
        <v>29.28</v>
      </c>
      <c r="O37" s="138">
        <v>24.81</v>
      </c>
      <c r="P37" s="138">
        <v>9.84</v>
      </c>
      <c r="Q37" s="5">
        <f t="shared" si="1"/>
        <v>34.65</v>
      </c>
      <c r="R37" s="138">
        <v>47.7</v>
      </c>
      <c r="S37" s="6"/>
      <c r="T37" s="5"/>
    </row>
    <row r="38" spans="1:20" x14ac:dyDescent="0.25">
      <c r="A38" s="8">
        <v>33</v>
      </c>
      <c r="B38" s="69">
        <v>36.07</v>
      </c>
      <c r="C38" s="69">
        <v>37.36</v>
      </c>
      <c r="D38" s="69">
        <v>22.5</v>
      </c>
      <c r="E38" s="69">
        <v>9</v>
      </c>
      <c r="F38" s="71">
        <f t="shared" si="0"/>
        <v>31.5</v>
      </c>
      <c r="G38" s="69">
        <v>36.5</v>
      </c>
      <c r="H38" s="69">
        <v>31.5</v>
      </c>
      <c r="I38" s="69">
        <v>29.2</v>
      </c>
      <c r="J38" s="5">
        <v>29.9</v>
      </c>
      <c r="K38" s="69">
        <v>30.85</v>
      </c>
      <c r="L38" s="69">
        <v>39.5</v>
      </c>
      <c r="M38" s="69">
        <v>31.8</v>
      </c>
      <c r="N38" s="69">
        <v>29.28</v>
      </c>
      <c r="O38" s="138">
        <v>24.81</v>
      </c>
      <c r="P38" s="138">
        <v>9.84</v>
      </c>
      <c r="Q38" s="5">
        <f t="shared" si="1"/>
        <v>34.65</v>
      </c>
      <c r="R38" s="138">
        <v>48.36</v>
      </c>
      <c r="S38" s="6"/>
      <c r="T38" s="5"/>
    </row>
    <row r="39" spans="1:20" x14ac:dyDescent="0.25">
      <c r="A39" s="8">
        <v>34</v>
      </c>
      <c r="B39" s="69">
        <v>36.54</v>
      </c>
      <c r="C39" s="69">
        <v>37.36</v>
      </c>
      <c r="D39" s="69">
        <v>22.5</v>
      </c>
      <c r="E39" s="69">
        <v>9</v>
      </c>
      <c r="F39" s="71">
        <f t="shared" si="0"/>
        <v>31.5</v>
      </c>
      <c r="G39" s="69">
        <v>36.5</v>
      </c>
      <c r="H39" s="69">
        <v>31.5</v>
      </c>
      <c r="I39" s="69">
        <v>29.2</v>
      </c>
      <c r="J39" s="5">
        <v>29.9</v>
      </c>
      <c r="K39" s="69">
        <v>30.85</v>
      </c>
      <c r="L39" s="69">
        <v>39.5</v>
      </c>
      <c r="M39" s="69">
        <v>31.8</v>
      </c>
      <c r="N39" s="69">
        <v>29.28</v>
      </c>
      <c r="O39" s="138">
        <v>24.81</v>
      </c>
      <c r="P39" s="138">
        <v>9.84</v>
      </c>
      <c r="Q39" s="5">
        <f t="shared" si="1"/>
        <v>34.65</v>
      </c>
      <c r="R39" s="138">
        <v>49</v>
      </c>
      <c r="S39" s="6"/>
      <c r="T39" s="5"/>
    </row>
    <row r="40" spans="1:20" x14ac:dyDescent="0.25">
      <c r="A40" s="8">
        <v>35</v>
      </c>
      <c r="B40" s="69">
        <v>37.01</v>
      </c>
      <c r="C40" s="69">
        <v>37.36</v>
      </c>
      <c r="D40" s="69">
        <v>22.5</v>
      </c>
      <c r="E40" s="69">
        <v>9</v>
      </c>
      <c r="F40" s="71">
        <f t="shared" si="0"/>
        <v>31.5</v>
      </c>
      <c r="G40" s="69">
        <v>36.5</v>
      </c>
      <c r="H40" s="69">
        <v>31.5</v>
      </c>
      <c r="I40" s="69">
        <v>29.2</v>
      </c>
      <c r="J40" s="5">
        <v>29.9</v>
      </c>
      <c r="K40" s="69">
        <v>30.85</v>
      </c>
      <c r="L40" s="69">
        <v>39.5</v>
      </c>
      <c r="M40" s="69">
        <v>31.8</v>
      </c>
      <c r="N40" s="69">
        <v>29.28</v>
      </c>
      <c r="O40" s="138">
        <v>24.81</v>
      </c>
      <c r="P40" s="138">
        <v>9.84</v>
      </c>
      <c r="Q40" s="5">
        <f t="shared" si="1"/>
        <v>34.65</v>
      </c>
      <c r="R40" s="138">
        <v>49.63</v>
      </c>
      <c r="S40" s="6"/>
      <c r="T40" s="5"/>
    </row>
    <row r="41" spans="1:20" x14ac:dyDescent="0.25">
      <c r="A41" s="8">
        <v>36</v>
      </c>
      <c r="B41" s="69">
        <v>37.47</v>
      </c>
      <c r="C41" s="69">
        <v>37.36</v>
      </c>
      <c r="D41" s="69">
        <v>22.5</v>
      </c>
      <c r="E41" s="69">
        <v>9</v>
      </c>
      <c r="F41" s="71">
        <f t="shared" si="0"/>
        <v>31.5</v>
      </c>
      <c r="G41" s="69">
        <v>36.5</v>
      </c>
      <c r="H41" s="69">
        <v>31.5</v>
      </c>
      <c r="I41" s="69">
        <v>31.5</v>
      </c>
      <c r="J41" s="5">
        <v>29.9</v>
      </c>
      <c r="K41" s="69">
        <v>30.85</v>
      </c>
      <c r="L41" s="69">
        <v>39.5</v>
      </c>
      <c r="M41" s="69">
        <v>37.9</v>
      </c>
      <c r="N41" s="69">
        <v>29.28</v>
      </c>
      <c r="O41" s="138">
        <v>24.81</v>
      </c>
      <c r="P41" s="138">
        <v>9.84</v>
      </c>
      <c r="Q41" s="5">
        <f t="shared" si="1"/>
        <v>34.65</v>
      </c>
      <c r="R41" s="138">
        <v>50.25</v>
      </c>
      <c r="S41" s="6"/>
      <c r="T41" s="5"/>
    </row>
    <row r="42" spans="1:20" x14ac:dyDescent="0.25">
      <c r="A42" s="8">
        <v>37</v>
      </c>
      <c r="B42" s="69">
        <v>37.92</v>
      </c>
      <c r="C42" s="69">
        <v>37.36</v>
      </c>
      <c r="D42" s="69">
        <v>22.5</v>
      </c>
      <c r="E42" s="69">
        <v>9</v>
      </c>
      <c r="F42" s="71">
        <f t="shared" si="0"/>
        <v>31.5</v>
      </c>
      <c r="G42" s="69">
        <v>36.5</v>
      </c>
      <c r="H42" s="69">
        <v>31.5</v>
      </c>
      <c r="I42" s="69">
        <v>31.5</v>
      </c>
      <c r="J42" s="5">
        <v>29.9</v>
      </c>
      <c r="K42" s="69">
        <v>30.85</v>
      </c>
      <c r="L42" s="69">
        <v>39.5</v>
      </c>
      <c r="M42" s="69">
        <v>37.9</v>
      </c>
      <c r="N42" s="69">
        <v>29.28</v>
      </c>
      <c r="O42" s="138">
        <v>24.81</v>
      </c>
      <c r="P42" s="138">
        <v>9.84</v>
      </c>
      <c r="Q42" s="5">
        <f t="shared" si="1"/>
        <v>34.65</v>
      </c>
      <c r="R42" s="138">
        <v>50.85</v>
      </c>
      <c r="S42" s="6"/>
      <c r="T42" s="5"/>
    </row>
    <row r="43" spans="1:20" x14ac:dyDescent="0.25">
      <c r="A43" s="8">
        <v>38</v>
      </c>
      <c r="B43" s="69">
        <v>38.369999999999997</v>
      </c>
      <c r="C43" s="69">
        <v>37.36</v>
      </c>
      <c r="D43" s="69">
        <v>22.5</v>
      </c>
      <c r="E43" s="69">
        <v>9</v>
      </c>
      <c r="F43" s="71">
        <f>D43+E43</f>
        <v>31.5</v>
      </c>
      <c r="G43" s="69">
        <v>36.5</v>
      </c>
      <c r="H43" s="69">
        <v>31.5</v>
      </c>
      <c r="I43" s="69">
        <v>31.5</v>
      </c>
      <c r="J43" s="5">
        <v>29.9</v>
      </c>
      <c r="K43" s="69">
        <v>30.85</v>
      </c>
      <c r="L43" s="69">
        <v>39.5</v>
      </c>
      <c r="M43" s="69">
        <v>37.9</v>
      </c>
      <c r="N43" s="69">
        <v>29.28</v>
      </c>
      <c r="O43" s="138">
        <v>24.81</v>
      </c>
      <c r="P43" s="138">
        <v>9.84</v>
      </c>
      <c r="Q43" s="5">
        <f t="shared" si="1"/>
        <v>34.65</v>
      </c>
      <c r="R43" s="138">
        <v>51.45</v>
      </c>
      <c r="S43" s="6"/>
      <c r="T43" s="5"/>
    </row>
    <row r="44" spans="1:20" x14ac:dyDescent="0.25">
      <c r="A44" s="8">
        <v>39</v>
      </c>
      <c r="B44" s="69">
        <v>38.82</v>
      </c>
      <c r="C44" s="69">
        <v>37.36</v>
      </c>
      <c r="D44" s="69">
        <v>22.5</v>
      </c>
      <c r="E44" s="69">
        <v>9</v>
      </c>
      <c r="F44" s="71">
        <f t="shared" si="0"/>
        <v>31.5</v>
      </c>
      <c r="G44" s="69">
        <v>36.5</v>
      </c>
      <c r="H44" s="69">
        <v>31.5</v>
      </c>
      <c r="I44" s="69">
        <v>31.5</v>
      </c>
      <c r="J44" s="5">
        <v>29.9</v>
      </c>
      <c r="K44" s="69">
        <v>30.85</v>
      </c>
      <c r="L44" s="69">
        <v>39.5</v>
      </c>
      <c r="M44" s="69">
        <v>37.9</v>
      </c>
      <c r="N44" s="69">
        <v>29.28</v>
      </c>
      <c r="O44" s="138">
        <v>24.81</v>
      </c>
      <c r="P44" s="138">
        <v>9.84</v>
      </c>
      <c r="Q44" s="5">
        <f t="shared" si="1"/>
        <v>34.65</v>
      </c>
      <c r="R44" s="138">
        <v>52.04</v>
      </c>
      <c r="S44" s="6"/>
      <c r="T44" s="5"/>
    </row>
    <row r="45" spans="1:20" x14ac:dyDescent="0.25">
      <c r="A45" s="8">
        <v>40</v>
      </c>
      <c r="B45" s="69">
        <v>39.26</v>
      </c>
      <c r="C45" s="69">
        <v>37.36</v>
      </c>
      <c r="D45" s="69">
        <v>22.5</v>
      </c>
      <c r="E45" s="69">
        <v>9</v>
      </c>
      <c r="F45" s="71">
        <f t="shared" si="0"/>
        <v>31.5</v>
      </c>
      <c r="G45" s="69">
        <v>36.5</v>
      </c>
      <c r="H45" s="69">
        <v>31.5</v>
      </c>
      <c r="I45" s="69">
        <v>31.5</v>
      </c>
      <c r="J45" s="5">
        <v>29.9</v>
      </c>
      <c r="K45" s="69">
        <v>41.31</v>
      </c>
      <c r="L45" s="69">
        <v>39.5</v>
      </c>
      <c r="M45" s="69">
        <v>37.9</v>
      </c>
      <c r="N45" s="69">
        <v>29.28</v>
      </c>
      <c r="O45" s="138">
        <v>36.21</v>
      </c>
      <c r="P45" s="138">
        <v>9.84</v>
      </c>
      <c r="Q45" s="5">
        <f t="shared" si="1"/>
        <v>46.05</v>
      </c>
      <c r="R45" s="138">
        <v>52.62</v>
      </c>
      <c r="S45" s="6"/>
      <c r="T45" s="5"/>
    </row>
    <row r="46" spans="1:20" x14ac:dyDescent="0.25">
      <c r="A46" s="8">
        <v>41</v>
      </c>
      <c r="B46" s="69">
        <v>39.68</v>
      </c>
      <c r="C46" s="69">
        <v>53.44</v>
      </c>
      <c r="D46" s="69">
        <v>33.700000000000003</v>
      </c>
      <c r="E46" s="69">
        <v>9</v>
      </c>
      <c r="F46" s="71">
        <f t="shared" si="0"/>
        <v>42.7</v>
      </c>
      <c r="G46" s="69">
        <v>46.1</v>
      </c>
      <c r="H46" s="69">
        <v>40</v>
      </c>
      <c r="I46" s="69">
        <v>37.799999999999997</v>
      </c>
      <c r="J46" s="5">
        <v>29.9</v>
      </c>
      <c r="K46" s="69">
        <v>41.31</v>
      </c>
      <c r="L46" s="69">
        <v>39.5</v>
      </c>
      <c r="M46" s="69">
        <v>37.9</v>
      </c>
      <c r="N46" s="69">
        <v>39.9</v>
      </c>
      <c r="O46" s="138">
        <v>36.21</v>
      </c>
      <c r="P46" s="138">
        <v>9.84</v>
      </c>
      <c r="Q46" s="5">
        <f t="shared" si="1"/>
        <v>46.05</v>
      </c>
      <c r="R46" s="138">
        <v>53.2</v>
      </c>
      <c r="S46" s="6"/>
      <c r="T46" s="5"/>
    </row>
    <row r="47" spans="1:20" x14ac:dyDescent="0.25">
      <c r="A47" s="8">
        <v>42</v>
      </c>
      <c r="B47" s="69">
        <v>40.1</v>
      </c>
      <c r="C47" s="69">
        <v>53.44</v>
      </c>
      <c r="D47" s="69">
        <v>33.700000000000003</v>
      </c>
      <c r="E47" s="69">
        <v>9</v>
      </c>
      <c r="F47" s="71">
        <f t="shared" si="0"/>
        <v>42.7</v>
      </c>
      <c r="G47" s="69">
        <v>46.1</v>
      </c>
      <c r="H47" s="69">
        <v>40</v>
      </c>
      <c r="I47" s="69">
        <v>37.799999999999997</v>
      </c>
      <c r="J47" s="5">
        <v>29.9</v>
      </c>
      <c r="K47" s="69">
        <v>41.31</v>
      </c>
      <c r="L47" s="69">
        <v>39.5</v>
      </c>
      <c r="M47" s="69">
        <v>37.9</v>
      </c>
      <c r="N47" s="69">
        <v>39.9</v>
      </c>
      <c r="O47" s="138">
        <v>36.21</v>
      </c>
      <c r="P47" s="138">
        <v>9.84</v>
      </c>
      <c r="Q47" s="5">
        <f t="shared" si="1"/>
        <v>46.05</v>
      </c>
      <c r="R47" s="138">
        <v>53.77</v>
      </c>
      <c r="S47" s="6"/>
      <c r="T47" s="5"/>
    </row>
    <row r="48" spans="1:20" x14ac:dyDescent="0.25">
      <c r="A48" s="8">
        <v>43</v>
      </c>
      <c r="B48" s="69">
        <v>40.51</v>
      </c>
      <c r="C48" s="69">
        <v>53.44</v>
      </c>
      <c r="D48" s="69">
        <v>33.700000000000003</v>
      </c>
      <c r="E48" s="69">
        <v>9</v>
      </c>
      <c r="F48" s="71">
        <f t="shared" si="0"/>
        <v>42.7</v>
      </c>
      <c r="G48" s="69">
        <v>46.1</v>
      </c>
      <c r="H48" s="69">
        <v>40</v>
      </c>
      <c r="I48" s="69">
        <v>37.799999999999997</v>
      </c>
      <c r="J48" s="5">
        <v>29.9</v>
      </c>
      <c r="K48" s="69">
        <v>41.31</v>
      </c>
      <c r="L48" s="69">
        <v>39.5</v>
      </c>
      <c r="M48" s="69">
        <v>37.9</v>
      </c>
      <c r="N48" s="69">
        <v>39.9</v>
      </c>
      <c r="O48" s="138">
        <v>36.21</v>
      </c>
      <c r="P48" s="138">
        <v>9.84</v>
      </c>
      <c r="Q48" s="5">
        <f t="shared" si="1"/>
        <v>46.05</v>
      </c>
      <c r="R48" s="138">
        <v>54.33</v>
      </c>
      <c r="S48" s="6"/>
      <c r="T48" s="5"/>
    </row>
    <row r="49" spans="1:20" x14ac:dyDescent="0.25">
      <c r="A49" s="8">
        <v>44</v>
      </c>
      <c r="B49" s="69">
        <v>40.909999999999997</v>
      </c>
      <c r="C49" s="69">
        <v>53.44</v>
      </c>
      <c r="D49" s="69">
        <v>33.700000000000003</v>
      </c>
      <c r="E49" s="69">
        <v>9</v>
      </c>
      <c r="F49" s="71">
        <f t="shared" si="0"/>
        <v>42.7</v>
      </c>
      <c r="G49" s="69">
        <v>46.1</v>
      </c>
      <c r="H49" s="69">
        <v>40</v>
      </c>
      <c r="I49" s="69">
        <v>37.799999999999997</v>
      </c>
      <c r="J49" s="5">
        <v>39.9</v>
      </c>
      <c r="K49" s="69">
        <v>41.31</v>
      </c>
      <c r="L49" s="69">
        <v>39.5</v>
      </c>
      <c r="M49" s="69">
        <v>37.9</v>
      </c>
      <c r="N49" s="69">
        <v>39.9</v>
      </c>
      <c r="O49" s="138">
        <v>36.21</v>
      </c>
      <c r="P49" s="138">
        <v>9.84</v>
      </c>
      <c r="Q49" s="5">
        <f t="shared" si="1"/>
        <v>46.05</v>
      </c>
      <c r="R49" s="138">
        <v>54.89</v>
      </c>
      <c r="S49" s="6"/>
      <c r="T49" s="5"/>
    </row>
    <row r="50" spans="1:20" x14ac:dyDescent="0.25">
      <c r="A50" s="8">
        <v>45</v>
      </c>
      <c r="B50" s="69">
        <v>41.31</v>
      </c>
      <c r="C50" s="69">
        <v>53.44</v>
      </c>
      <c r="D50" s="69">
        <v>33.700000000000003</v>
      </c>
      <c r="E50" s="69">
        <v>9</v>
      </c>
      <c r="F50" s="71">
        <f t="shared" si="0"/>
        <v>42.7</v>
      </c>
      <c r="G50" s="69">
        <v>46.1</v>
      </c>
      <c r="H50" s="69">
        <v>40</v>
      </c>
      <c r="I50" s="69">
        <v>37.799999999999997</v>
      </c>
      <c r="J50" s="5">
        <v>39.9</v>
      </c>
      <c r="K50" s="69">
        <v>41.31</v>
      </c>
      <c r="L50" s="69">
        <v>39.5</v>
      </c>
      <c r="M50" s="69">
        <v>37.9</v>
      </c>
      <c r="N50" s="69">
        <v>39.9</v>
      </c>
      <c r="O50" s="138">
        <v>36.21</v>
      </c>
      <c r="P50" s="138">
        <v>9.84</v>
      </c>
      <c r="Q50" s="5">
        <f>SUM(O50+P50)</f>
        <v>46.05</v>
      </c>
      <c r="R50" s="138">
        <v>55.45</v>
      </c>
      <c r="S50" s="6"/>
      <c r="T50" s="5"/>
    </row>
    <row r="51" spans="1:20" x14ac:dyDescent="0.25">
      <c r="A51" s="8">
        <v>46</v>
      </c>
      <c r="B51" s="69">
        <v>41.72</v>
      </c>
      <c r="C51" s="69">
        <v>61.16</v>
      </c>
      <c r="D51" s="69">
        <v>33.700000000000003</v>
      </c>
      <c r="E51" s="69">
        <v>9</v>
      </c>
      <c r="F51" s="71">
        <f t="shared" si="0"/>
        <v>42.7</v>
      </c>
      <c r="G51" s="69">
        <v>52.6</v>
      </c>
      <c r="H51" s="69">
        <v>45.5</v>
      </c>
      <c r="I51" s="69">
        <v>42.5</v>
      </c>
      <c r="J51" s="5">
        <v>39.9</v>
      </c>
      <c r="K51" s="69">
        <v>41.31</v>
      </c>
      <c r="L51" s="69">
        <v>39.5</v>
      </c>
      <c r="M51" s="69">
        <v>47.9</v>
      </c>
      <c r="N51" s="69">
        <v>39.9</v>
      </c>
      <c r="O51" s="138">
        <v>36.21</v>
      </c>
      <c r="P51" s="138">
        <v>9.84</v>
      </c>
      <c r="Q51" s="5">
        <f t="shared" si="1"/>
        <v>46.05</v>
      </c>
      <c r="R51" s="138">
        <v>55.9</v>
      </c>
      <c r="S51" s="6"/>
      <c r="T51" s="5"/>
    </row>
    <row r="52" spans="1:20" x14ac:dyDescent="0.25">
      <c r="A52" s="8">
        <v>47</v>
      </c>
      <c r="B52" s="69">
        <v>42.12</v>
      </c>
      <c r="C52" s="69">
        <v>61.16</v>
      </c>
      <c r="D52" s="69">
        <v>33.700000000000003</v>
      </c>
      <c r="E52" s="69">
        <v>9</v>
      </c>
      <c r="F52" s="71">
        <f t="shared" si="0"/>
        <v>42.7</v>
      </c>
      <c r="G52" s="69">
        <v>52.6</v>
      </c>
      <c r="H52" s="69">
        <v>45.5</v>
      </c>
      <c r="I52" s="69">
        <v>42.5</v>
      </c>
      <c r="J52" s="5">
        <v>39.9</v>
      </c>
      <c r="K52" s="69">
        <v>41.31</v>
      </c>
      <c r="L52" s="69">
        <v>39.5</v>
      </c>
      <c r="M52" s="69">
        <v>47.9</v>
      </c>
      <c r="N52" s="69">
        <v>39.9</v>
      </c>
      <c r="O52" s="138">
        <v>36.21</v>
      </c>
      <c r="P52" s="138">
        <v>9.84</v>
      </c>
      <c r="Q52" s="5">
        <f t="shared" si="1"/>
        <v>46.05</v>
      </c>
      <c r="R52" s="138">
        <v>56.34</v>
      </c>
      <c r="S52" s="6"/>
      <c r="T52" s="5"/>
    </row>
    <row r="53" spans="1:20" x14ac:dyDescent="0.25">
      <c r="A53" s="8">
        <v>48</v>
      </c>
      <c r="B53" s="69">
        <v>42.52</v>
      </c>
      <c r="C53" s="69">
        <v>61.16</v>
      </c>
      <c r="D53" s="69">
        <v>33.700000000000003</v>
      </c>
      <c r="E53" s="69">
        <v>9</v>
      </c>
      <c r="F53" s="71">
        <f t="shared" si="0"/>
        <v>42.7</v>
      </c>
      <c r="G53" s="69">
        <v>52.6</v>
      </c>
      <c r="H53" s="69">
        <v>45.5</v>
      </c>
      <c r="I53" s="69">
        <v>42.5</v>
      </c>
      <c r="J53" s="5">
        <v>39.9</v>
      </c>
      <c r="K53" s="69">
        <v>41.31</v>
      </c>
      <c r="L53" s="69">
        <v>39.5</v>
      </c>
      <c r="M53" s="69">
        <v>47.9</v>
      </c>
      <c r="N53" s="69">
        <v>39.9</v>
      </c>
      <c r="O53" s="138">
        <v>36.21</v>
      </c>
      <c r="P53" s="138">
        <v>9.84</v>
      </c>
      <c r="Q53" s="5">
        <f t="shared" si="1"/>
        <v>46.05</v>
      </c>
      <c r="R53" s="138">
        <v>56.76</v>
      </c>
      <c r="S53" s="6"/>
      <c r="T53" s="5"/>
    </row>
    <row r="54" spans="1:20" x14ac:dyDescent="0.25">
      <c r="A54" s="8">
        <v>49</v>
      </c>
      <c r="B54" s="69">
        <v>42.92</v>
      </c>
      <c r="C54" s="69">
        <v>61.16</v>
      </c>
      <c r="D54" s="69">
        <v>33.700000000000003</v>
      </c>
      <c r="E54" s="69">
        <v>9</v>
      </c>
      <c r="F54" s="71">
        <f t="shared" si="0"/>
        <v>42.7</v>
      </c>
      <c r="G54" s="69">
        <v>52.6</v>
      </c>
      <c r="H54" s="69">
        <v>45.5</v>
      </c>
      <c r="I54" s="69">
        <v>42.5</v>
      </c>
      <c r="J54" s="5">
        <v>39.9</v>
      </c>
      <c r="K54" s="69">
        <v>41.31</v>
      </c>
      <c r="L54" s="69">
        <v>39.5</v>
      </c>
      <c r="M54" s="69">
        <v>47.9</v>
      </c>
      <c r="N54" s="69">
        <v>39.9</v>
      </c>
      <c r="O54" s="138">
        <v>36.21</v>
      </c>
      <c r="P54" s="138">
        <v>9.84</v>
      </c>
      <c r="Q54" s="5">
        <f t="shared" si="1"/>
        <v>46.05</v>
      </c>
      <c r="R54" s="138">
        <v>57.15</v>
      </c>
      <c r="S54" s="6"/>
      <c r="T54" s="5"/>
    </row>
    <row r="55" spans="1:20" x14ac:dyDescent="0.25">
      <c r="A55" s="8">
        <v>50</v>
      </c>
      <c r="B55" s="69">
        <v>43.32</v>
      </c>
      <c r="C55" s="69">
        <v>61.16</v>
      </c>
      <c r="D55" s="69">
        <v>33.700000000000003</v>
      </c>
      <c r="E55" s="69">
        <v>9</v>
      </c>
      <c r="F55" s="71">
        <f t="shared" si="0"/>
        <v>42.7</v>
      </c>
      <c r="G55" s="69">
        <v>52.6</v>
      </c>
      <c r="H55" s="69">
        <v>45.5</v>
      </c>
      <c r="I55" s="69">
        <v>42.5</v>
      </c>
      <c r="J55" s="5">
        <v>39.9</v>
      </c>
      <c r="K55" s="69">
        <v>58.96</v>
      </c>
      <c r="L55" s="69">
        <v>39.5</v>
      </c>
      <c r="M55" s="69">
        <v>47.9</v>
      </c>
      <c r="N55" s="69">
        <v>39.9</v>
      </c>
      <c r="O55" s="138">
        <v>53.72</v>
      </c>
      <c r="P55" s="138">
        <v>9.84</v>
      </c>
      <c r="Q55" s="5">
        <f t="shared" si="1"/>
        <v>63.56</v>
      </c>
      <c r="R55" s="138">
        <v>57.52</v>
      </c>
      <c r="S55" s="6"/>
      <c r="T55" s="5"/>
    </row>
    <row r="56" spans="1:20" x14ac:dyDescent="0.25">
      <c r="A56" s="8">
        <v>51</v>
      </c>
      <c r="B56" s="69">
        <v>43.62</v>
      </c>
      <c r="C56" s="69">
        <v>69.13</v>
      </c>
      <c r="D56" s="69">
        <v>50.4</v>
      </c>
      <c r="E56" s="69">
        <v>9</v>
      </c>
      <c r="F56" s="71">
        <f t="shared" si="0"/>
        <v>59.4</v>
      </c>
      <c r="G56" s="69">
        <v>61.6</v>
      </c>
      <c r="H56" s="69">
        <v>54</v>
      </c>
      <c r="I56" s="69">
        <v>51.95</v>
      </c>
      <c r="J56" s="5">
        <v>39.9</v>
      </c>
      <c r="K56" s="69">
        <v>58.96</v>
      </c>
      <c r="L56" s="69">
        <v>39.5</v>
      </c>
      <c r="M56" s="69">
        <v>54.4</v>
      </c>
      <c r="N56" s="69">
        <v>52.02</v>
      </c>
      <c r="O56" s="138">
        <v>53.72</v>
      </c>
      <c r="P56" s="138">
        <v>9.84</v>
      </c>
      <c r="Q56" s="5">
        <f t="shared" si="1"/>
        <v>63.56</v>
      </c>
      <c r="R56" s="138">
        <v>57.86</v>
      </c>
      <c r="S56" s="6"/>
      <c r="T56" s="5"/>
    </row>
    <row r="57" spans="1:20" x14ac:dyDescent="0.25">
      <c r="A57" s="8">
        <v>52</v>
      </c>
      <c r="B57" s="69">
        <v>43.92</v>
      </c>
      <c r="C57" s="69">
        <v>69.13</v>
      </c>
      <c r="D57" s="69">
        <v>50.4</v>
      </c>
      <c r="E57" s="69">
        <v>9</v>
      </c>
      <c r="F57" s="71">
        <f t="shared" si="0"/>
        <v>59.4</v>
      </c>
      <c r="G57" s="69">
        <v>61.6</v>
      </c>
      <c r="H57" s="69">
        <v>54</v>
      </c>
      <c r="I57" s="69">
        <v>51.95</v>
      </c>
      <c r="J57" s="5">
        <v>46.9</v>
      </c>
      <c r="K57" s="69">
        <v>58.96</v>
      </c>
      <c r="L57" s="69">
        <v>39.5</v>
      </c>
      <c r="M57" s="69">
        <v>54.4</v>
      </c>
      <c r="N57" s="69">
        <v>52.02</v>
      </c>
      <c r="O57" s="138">
        <v>53.72</v>
      </c>
      <c r="P57" s="138">
        <v>9.84</v>
      </c>
      <c r="Q57" s="5">
        <f t="shared" si="1"/>
        <v>63.56</v>
      </c>
      <c r="R57" s="138">
        <v>58.17</v>
      </c>
      <c r="S57" s="6"/>
      <c r="T57" s="5"/>
    </row>
    <row r="58" spans="1:20" x14ac:dyDescent="0.25">
      <c r="A58" s="8">
        <v>53</v>
      </c>
      <c r="B58" s="69">
        <v>44.22</v>
      </c>
      <c r="C58" s="69">
        <v>69.13</v>
      </c>
      <c r="D58" s="69">
        <v>50.4</v>
      </c>
      <c r="E58" s="69">
        <v>9</v>
      </c>
      <c r="F58" s="71">
        <f t="shared" si="0"/>
        <v>59.4</v>
      </c>
      <c r="G58" s="69">
        <v>61.6</v>
      </c>
      <c r="H58" s="69">
        <v>54</v>
      </c>
      <c r="I58" s="69">
        <v>51.95</v>
      </c>
      <c r="J58" s="5">
        <v>46.9</v>
      </c>
      <c r="K58" s="69">
        <v>58.96</v>
      </c>
      <c r="L58" s="69">
        <v>39.5</v>
      </c>
      <c r="M58" s="69">
        <v>54.4</v>
      </c>
      <c r="N58" s="69">
        <v>52.02</v>
      </c>
      <c r="O58" s="138">
        <v>53.72</v>
      </c>
      <c r="P58" s="138">
        <v>9.84</v>
      </c>
      <c r="Q58" s="5">
        <f t="shared" si="1"/>
        <v>63.56</v>
      </c>
      <c r="R58" s="138">
        <v>58.43</v>
      </c>
      <c r="S58" s="6"/>
      <c r="T58" s="5"/>
    </row>
    <row r="59" spans="1:20" x14ac:dyDescent="0.25">
      <c r="A59" s="8">
        <v>54</v>
      </c>
      <c r="B59" s="69">
        <v>44.53</v>
      </c>
      <c r="C59" s="69">
        <v>69.13</v>
      </c>
      <c r="D59" s="69">
        <v>50.4</v>
      </c>
      <c r="E59" s="69">
        <v>9</v>
      </c>
      <c r="F59" s="71">
        <f t="shared" si="0"/>
        <v>59.4</v>
      </c>
      <c r="G59" s="69">
        <v>61.6</v>
      </c>
      <c r="H59" s="69">
        <v>54</v>
      </c>
      <c r="I59" s="69">
        <v>51.95</v>
      </c>
      <c r="J59" s="5">
        <v>46.9</v>
      </c>
      <c r="K59" s="69">
        <v>58.96</v>
      </c>
      <c r="L59" s="69">
        <v>39.5</v>
      </c>
      <c r="M59" s="69">
        <v>54.4</v>
      </c>
      <c r="N59" s="69">
        <v>52.02</v>
      </c>
      <c r="O59" s="138">
        <v>53.72</v>
      </c>
      <c r="P59" s="138">
        <v>9.84</v>
      </c>
      <c r="Q59" s="5">
        <f t="shared" si="1"/>
        <v>63.56</v>
      </c>
      <c r="R59" s="138">
        <v>58.77</v>
      </c>
      <c r="S59" s="6"/>
      <c r="T59" s="5"/>
    </row>
    <row r="60" spans="1:20" x14ac:dyDescent="0.25">
      <c r="A60" s="8">
        <v>55</v>
      </c>
      <c r="B60" s="69">
        <v>44.82</v>
      </c>
      <c r="C60" s="69">
        <v>69.13</v>
      </c>
      <c r="D60" s="69">
        <v>50.4</v>
      </c>
      <c r="E60" s="69">
        <v>9</v>
      </c>
      <c r="F60" s="71">
        <f t="shared" si="0"/>
        <v>59.4</v>
      </c>
      <c r="G60" s="69">
        <v>61.6</v>
      </c>
      <c r="H60" s="69">
        <v>54</v>
      </c>
      <c r="I60" s="69">
        <v>51.95</v>
      </c>
      <c r="J60" s="5">
        <v>46.9</v>
      </c>
      <c r="K60" s="69">
        <v>58.96</v>
      </c>
      <c r="L60" s="69">
        <v>39.5</v>
      </c>
      <c r="M60" s="69">
        <v>54.4</v>
      </c>
      <c r="N60" s="69">
        <v>52.02</v>
      </c>
      <c r="O60" s="138">
        <v>53.72</v>
      </c>
      <c r="P60" s="138">
        <v>9.84</v>
      </c>
      <c r="Q60" s="5">
        <f t="shared" si="1"/>
        <v>63.56</v>
      </c>
      <c r="R60" s="138">
        <v>59.07</v>
      </c>
      <c r="S60" s="6"/>
      <c r="T60" s="5"/>
    </row>
    <row r="61" spans="1:20" x14ac:dyDescent="0.25">
      <c r="A61" s="8">
        <v>56</v>
      </c>
      <c r="B61" s="69">
        <v>45.21</v>
      </c>
      <c r="C61" s="69">
        <v>76.489999999999995</v>
      </c>
      <c r="D61" s="69">
        <v>50.4</v>
      </c>
      <c r="E61" s="69">
        <v>9</v>
      </c>
      <c r="F61" s="71">
        <f t="shared" si="0"/>
        <v>59.4</v>
      </c>
      <c r="G61" s="69">
        <v>68.7</v>
      </c>
      <c r="H61" s="69">
        <v>59</v>
      </c>
      <c r="I61" s="69">
        <v>58.95</v>
      </c>
      <c r="J61" s="5">
        <v>46.9</v>
      </c>
      <c r="K61" s="69">
        <v>58.96</v>
      </c>
      <c r="L61" s="69">
        <v>63.5</v>
      </c>
      <c r="M61" s="69">
        <v>71.900000000000006</v>
      </c>
      <c r="N61" s="69">
        <v>52.02</v>
      </c>
      <c r="O61" s="138">
        <v>53.72</v>
      </c>
      <c r="P61" s="138">
        <v>9.84</v>
      </c>
      <c r="Q61" s="5">
        <f t="shared" si="1"/>
        <v>63.56</v>
      </c>
      <c r="R61" s="138">
        <v>59.33</v>
      </c>
      <c r="S61" s="6"/>
      <c r="T61" s="5"/>
    </row>
    <row r="62" spans="1:20" x14ac:dyDescent="0.25">
      <c r="A62" s="8">
        <v>57</v>
      </c>
      <c r="B62" s="69">
        <v>45.59</v>
      </c>
      <c r="C62" s="69">
        <v>76.489999999999995</v>
      </c>
      <c r="D62" s="69">
        <v>50.4</v>
      </c>
      <c r="E62" s="69">
        <v>9</v>
      </c>
      <c r="F62" s="71">
        <f t="shared" si="0"/>
        <v>59.4</v>
      </c>
      <c r="G62" s="69">
        <v>68.7</v>
      </c>
      <c r="H62" s="69">
        <v>59</v>
      </c>
      <c r="I62" s="69">
        <v>58.95</v>
      </c>
      <c r="J62" s="5">
        <v>46.9</v>
      </c>
      <c r="K62" s="69">
        <v>58.96</v>
      </c>
      <c r="L62" s="69">
        <v>63.5</v>
      </c>
      <c r="M62" s="69">
        <v>71.900000000000006</v>
      </c>
      <c r="N62" s="69">
        <v>52.02</v>
      </c>
      <c r="O62" s="138">
        <v>53.72</v>
      </c>
      <c r="P62" s="138">
        <v>9.84</v>
      </c>
      <c r="Q62" s="5">
        <f t="shared" si="1"/>
        <v>63.56</v>
      </c>
      <c r="R62" s="138">
        <v>59.55</v>
      </c>
      <c r="S62" s="6"/>
      <c r="T62" s="5"/>
    </row>
    <row r="63" spans="1:20" x14ac:dyDescent="0.25">
      <c r="A63" s="8">
        <v>58</v>
      </c>
      <c r="B63" s="69">
        <v>45.96</v>
      </c>
      <c r="C63" s="69">
        <v>76.489999999999995</v>
      </c>
      <c r="D63" s="69">
        <v>50.4</v>
      </c>
      <c r="E63" s="69">
        <v>9</v>
      </c>
      <c r="F63" s="71">
        <f t="shared" si="0"/>
        <v>59.4</v>
      </c>
      <c r="G63" s="69">
        <v>68.7</v>
      </c>
      <c r="H63" s="69">
        <v>59</v>
      </c>
      <c r="I63" s="69">
        <v>58.95</v>
      </c>
      <c r="J63" s="5">
        <v>46.9</v>
      </c>
      <c r="K63" s="69">
        <v>58.96</v>
      </c>
      <c r="L63" s="69">
        <v>63.5</v>
      </c>
      <c r="M63" s="69">
        <v>71.900000000000006</v>
      </c>
      <c r="N63" s="69">
        <v>52.02</v>
      </c>
      <c r="O63" s="138">
        <v>53.72</v>
      </c>
      <c r="P63" s="138">
        <v>9.84</v>
      </c>
      <c r="Q63" s="5">
        <f t="shared" si="1"/>
        <v>63.56</v>
      </c>
      <c r="R63" s="138">
        <v>59.74</v>
      </c>
      <c r="S63" s="6"/>
      <c r="T63" s="5"/>
    </row>
    <row r="64" spans="1:20" x14ac:dyDescent="0.25">
      <c r="A64" s="8">
        <v>59</v>
      </c>
      <c r="B64" s="69">
        <v>46.3</v>
      </c>
      <c r="C64" s="69">
        <v>76.489999999999995</v>
      </c>
      <c r="D64" s="69">
        <v>50.4</v>
      </c>
      <c r="E64" s="69">
        <v>9</v>
      </c>
      <c r="F64" s="71">
        <f t="shared" si="0"/>
        <v>59.4</v>
      </c>
      <c r="G64" s="69">
        <v>68.7</v>
      </c>
      <c r="H64" s="69">
        <v>59</v>
      </c>
      <c r="I64" s="69">
        <v>58.95</v>
      </c>
      <c r="J64" s="5">
        <v>54.9</v>
      </c>
      <c r="K64" s="69">
        <v>58.96</v>
      </c>
      <c r="L64" s="69">
        <v>63.5</v>
      </c>
      <c r="M64" s="69">
        <v>71.900000000000006</v>
      </c>
      <c r="N64" s="69">
        <v>52.02</v>
      </c>
      <c r="O64" s="138">
        <v>53.72</v>
      </c>
      <c r="P64" s="138">
        <v>9.84</v>
      </c>
      <c r="Q64" s="5">
        <f t="shared" si="1"/>
        <v>63.56</v>
      </c>
      <c r="R64" s="138">
        <v>59.89</v>
      </c>
      <c r="S64" s="6"/>
      <c r="T64" s="5"/>
    </row>
    <row r="65" spans="1:20" x14ac:dyDescent="0.25">
      <c r="A65" s="8">
        <v>60</v>
      </c>
      <c r="B65" s="69">
        <v>46.6</v>
      </c>
      <c r="C65" s="69">
        <v>76.489999999999995</v>
      </c>
      <c r="D65" s="69">
        <v>50.4</v>
      </c>
      <c r="E65" s="69">
        <v>9</v>
      </c>
      <c r="F65" s="71">
        <f>D65+E65</f>
        <v>59.4</v>
      </c>
      <c r="G65" s="69">
        <v>68.7</v>
      </c>
      <c r="H65" s="69">
        <v>59</v>
      </c>
      <c r="I65" s="69">
        <v>58.95</v>
      </c>
      <c r="J65" s="5">
        <v>54.9</v>
      </c>
      <c r="K65" s="69">
        <v>69.510000000000005</v>
      </c>
      <c r="L65" s="69">
        <v>63.5</v>
      </c>
      <c r="M65" s="69">
        <v>71.900000000000006</v>
      </c>
      <c r="N65" s="69">
        <v>52.02</v>
      </c>
      <c r="O65" s="138">
        <v>63.92</v>
      </c>
      <c r="P65" s="138">
        <v>9.84</v>
      </c>
      <c r="Q65" s="5">
        <f t="shared" si="1"/>
        <v>73.760000000000005</v>
      </c>
      <c r="R65" s="138">
        <v>60.02</v>
      </c>
      <c r="S65" s="6"/>
      <c r="T65" s="5"/>
    </row>
    <row r="66" spans="1:20" x14ac:dyDescent="0.25">
      <c r="A66" s="8">
        <v>61</v>
      </c>
      <c r="B66" s="69">
        <v>46.85</v>
      </c>
      <c r="C66" s="69">
        <v>84.76</v>
      </c>
      <c r="D66" s="69">
        <v>61.4</v>
      </c>
      <c r="E66" s="69">
        <v>9</v>
      </c>
      <c r="F66" s="71">
        <f t="shared" si="0"/>
        <v>70.400000000000006</v>
      </c>
      <c r="G66" s="69">
        <v>76.7</v>
      </c>
      <c r="H66" s="69">
        <v>64.5</v>
      </c>
      <c r="I66" s="69">
        <v>70</v>
      </c>
      <c r="J66" s="5">
        <v>54.9</v>
      </c>
      <c r="K66" s="69">
        <v>69.510000000000005</v>
      </c>
      <c r="L66" s="69">
        <v>63.5</v>
      </c>
      <c r="M66" s="69">
        <v>79.900000000000006</v>
      </c>
      <c r="N66" s="69">
        <v>67.06</v>
      </c>
      <c r="O66" s="138">
        <v>63.92</v>
      </c>
      <c r="P66" s="138">
        <v>9.84</v>
      </c>
      <c r="Q66" s="5">
        <f t="shared" si="1"/>
        <v>73.760000000000005</v>
      </c>
      <c r="R66" s="138">
        <v>60.12</v>
      </c>
      <c r="S66" s="6"/>
      <c r="T66" s="5"/>
    </row>
    <row r="67" spans="1:20" x14ac:dyDescent="0.25">
      <c r="A67" s="8">
        <v>62</v>
      </c>
      <c r="B67" s="69">
        <v>47.05</v>
      </c>
      <c r="C67" s="69">
        <v>84.76</v>
      </c>
      <c r="D67" s="69">
        <v>61.4</v>
      </c>
      <c r="E67" s="69">
        <v>9</v>
      </c>
      <c r="F67" s="71">
        <f t="shared" si="0"/>
        <v>70.400000000000006</v>
      </c>
      <c r="G67" s="69">
        <v>76.7</v>
      </c>
      <c r="H67" s="69">
        <v>64.5</v>
      </c>
      <c r="I67" s="69">
        <v>70</v>
      </c>
      <c r="J67" s="5">
        <v>54.9</v>
      </c>
      <c r="K67" s="69">
        <v>69.510000000000005</v>
      </c>
      <c r="L67" s="69">
        <v>63.5</v>
      </c>
      <c r="M67" s="69">
        <v>79.900000000000006</v>
      </c>
      <c r="N67" s="69">
        <v>67.06</v>
      </c>
      <c r="O67" s="138">
        <v>63.92</v>
      </c>
      <c r="P67" s="138">
        <v>9.84</v>
      </c>
      <c r="Q67" s="5">
        <f t="shared" si="1"/>
        <v>73.760000000000005</v>
      </c>
      <c r="R67" s="138">
        <v>60.2</v>
      </c>
      <c r="S67" s="6"/>
      <c r="T67" s="5"/>
    </row>
    <row r="68" spans="1:20" x14ac:dyDescent="0.25">
      <c r="A68" s="8">
        <v>63</v>
      </c>
      <c r="B68" s="69">
        <v>47.19</v>
      </c>
      <c r="C68" s="69">
        <v>84.76</v>
      </c>
      <c r="D68" s="69">
        <v>61.4</v>
      </c>
      <c r="E68" s="69">
        <v>9</v>
      </c>
      <c r="F68" s="71">
        <f t="shared" si="0"/>
        <v>70.400000000000006</v>
      </c>
      <c r="G68" s="69">
        <v>76.7</v>
      </c>
      <c r="H68" s="69">
        <v>64.5</v>
      </c>
      <c r="I68" s="69">
        <v>70</v>
      </c>
      <c r="J68" s="5">
        <v>54.9</v>
      </c>
      <c r="K68" s="69">
        <v>69.510000000000005</v>
      </c>
      <c r="L68" s="69">
        <v>63.5</v>
      </c>
      <c r="M68" s="69">
        <v>79.900000000000006</v>
      </c>
      <c r="N68" s="69">
        <v>67.06</v>
      </c>
      <c r="O68" s="138">
        <v>63.92</v>
      </c>
      <c r="P68" s="138">
        <v>9.84</v>
      </c>
      <c r="Q68" s="5">
        <f t="shared" si="1"/>
        <v>73.760000000000005</v>
      </c>
      <c r="R68" s="138">
        <v>60.26</v>
      </c>
      <c r="S68" s="6"/>
      <c r="T68" s="5"/>
    </row>
    <row r="69" spans="1:20" x14ac:dyDescent="0.25">
      <c r="A69" s="8">
        <v>64</v>
      </c>
      <c r="B69" s="69">
        <v>47.25</v>
      </c>
      <c r="C69" s="69">
        <v>84.76</v>
      </c>
      <c r="D69" s="69">
        <v>61.4</v>
      </c>
      <c r="E69" s="69">
        <v>9</v>
      </c>
      <c r="F69" s="71">
        <f t="shared" si="0"/>
        <v>70.400000000000006</v>
      </c>
      <c r="G69" s="69">
        <v>76.7</v>
      </c>
      <c r="H69" s="69">
        <v>64.5</v>
      </c>
      <c r="I69" s="69">
        <v>70</v>
      </c>
      <c r="J69" s="5">
        <v>54.9</v>
      </c>
      <c r="K69" s="69">
        <v>69.510000000000005</v>
      </c>
      <c r="L69" s="69">
        <v>63.5</v>
      </c>
      <c r="M69" s="69">
        <v>79.900000000000006</v>
      </c>
      <c r="N69" s="69">
        <v>67.06</v>
      </c>
      <c r="O69" s="138">
        <v>63.92</v>
      </c>
      <c r="P69" s="138">
        <v>9.84</v>
      </c>
      <c r="Q69" s="5">
        <f t="shared" si="1"/>
        <v>73.760000000000005</v>
      </c>
      <c r="R69" s="138">
        <v>60.3</v>
      </c>
      <c r="S69" s="6"/>
      <c r="T69" s="5"/>
    </row>
    <row r="70" spans="1:20" x14ac:dyDescent="0.25">
      <c r="A70" s="8">
        <v>65</v>
      </c>
      <c r="B70" s="69">
        <v>46.49</v>
      </c>
      <c r="C70" s="69">
        <v>84.76</v>
      </c>
      <c r="D70" s="69">
        <v>61.4</v>
      </c>
      <c r="E70" s="69">
        <v>9</v>
      </c>
      <c r="F70" s="71">
        <f t="shared" ref="F70:F92" si="2">D70+E70</f>
        <v>70.400000000000006</v>
      </c>
      <c r="G70" s="69">
        <v>76.7</v>
      </c>
      <c r="H70" s="69">
        <v>64.5</v>
      </c>
      <c r="I70" s="69">
        <v>70</v>
      </c>
      <c r="J70" s="5">
        <v>54.9</v>
      </c>
      <c r="K70" s="69">
        <v>69.510000000000005</v>
      </c>
      <c r="L70" s="69">
        <v>63.5</v>
      </c>
      <c r="M70" s="69">
        <v>79.900000000000006</v>
      </c>
      <c r="N70" s="69">
        <v>67.06</v>
      </c>
      <c r="O70" s="138">
        <v>63.92</v>
      </c>
      <c r="P70" s="138">
        <v>9.84</v>
      </c>
      <c r="Q70" s="5">
        <f t="shared" ref="Q70:Q78" si="3">SUM(O70+P70)</f>
        <v>73.760000000000005</v>
      </c>
      <c r="R70" s="5"/>
      <c r="S70" s="6"/>
      <c r="T70" s="5"/>
    </row>
    <row r="71" spans="1:20" x14ac:dyDescent="0.25">
      <c r="A71" s="8">
        <v>66</v>
      </c>
      <c r="B71" s="69">
        <v>46.53</v>
      </c>
      <c r="C71" s="5"/>
      <c r="D71" s="69">
        <v>61.4</v>
      </c>
      <c r="E71" s="69">
        <v>9</v>
      </c>
      <c r="F71" s="71">
        <f t="shared" si="2"/>
        <v>70.400000000000006</v>
      </c>
      <c r="G71" s="69">
        <v>78.5</v>
      </c>
      <c r="H71" s="69">
        <v>64.5</v>
      </c>
      <c r="I71" s="69">
        <v>70</v>
      </c>
      <c r="J71" s="5">
        <v>59.9</v>
      </c>
      <c r="K71" s="69">
        <v>69.510000000000005</v>
      </c>
      <c r="L71" s="69">
        <v>63.5</v>
      </c>
      <c r="M71" s="69">
        <v>79.900000000000006</v>
      </c>
      <c r="N71" s="69">
        <v>67.06</v>
      </c>
      <c r="O71" s="138">
        <v>63.92</v>
      </c>
      <c r="P71" s="138">
        <v>9.84</v>
      </c>
      <c r="Q71" s="5">
        <f t="shared" si="3"/>
        <v>73.760000000000005</v>
      </c>
      <c r="R71" s="5"/>
      <c r="S71" s="6"/>
      <c r="T71" s="5"/>
    </row>
    <row r="72" spans="1:20" x14ac:dyDescent="0.25">
      <c r="A72" s="8">
        <v>67</v>
      </c>
      <c r="B72" s="69">
        <v>46.57</v>
      </c>
      <c r="C72" s="5"/>
      <c r="D72" s="69">
        <v>61.4</v>
      </c>
      <c r="E72" s="69">
        <v>9</v>
      </c>
      <c r="F72" s="71">
        <f t="shared" si="2"/>
        <v>70.400000000000006</v>
      </c>
      <c r="G72" s="69">
        <v>78.5</v>
      </c>
      <c r="H72" s="69">
        <v>64.5</v>
      </c>
      <c r="I72" s="69">
        <v>70</v>
      </c>
      <c r="J72" s="5">
        <v>59.9</v>
      </c>
      <c r="K72" s="69">
        <v>69.510000000000005</v>
      </c>
      <c r="L72" s="69">
        <v>63.5</v>
      </c>
      <c r="M72" s="69">
        <v>79.900000000000006</v>
      </c>
      <c r="N72" s="69">
        <v>67.06</v>
      </c>
      <c r="O72" s="138">
        <v>63.92</v>
      </c>
      <c r="P72" s="138">
        <v>9.84</v>
      </c>
      <c r="Q72" s="5">
        <f t="shared" si="3"/>
        <v>73.760000000000005</v>
      </c>
      <c r="R72" s="5"/>
      <c r="S72" s="6"/>
      <c r="T72" s="5"/>
    </row>
    <row r="73" spans="1:20" x14ac:dyDescent="0.25">
      <c r="A73" s="8">
        <v>68</v>
      </c>
      <c r="B73" s="69">
        <v>46.58</v>
      </c>
      <c r="C73" s="5"/>
      <c r="D73" s="69">
        <v>61.4</v>
      </c>
      <c r="E73" s="69">
        <v>9</v>
      </c>
      <c r="F73" s="71">
        <f t="shared" si="2"/>
        <v>70.400000000000006</v>
      </c>
      <c r="G73" s="69">
        <v>78.5</v>
      </c>
      <c r="H73" s="69">
        <v>64.5</v>
      </c>
      <c r="I73" s="69">
        <v>70</v>
      </c>
      <c r="J73" s="5">
        <v>59.9</v>
      </c>
      <c r="K73" s="69">
        <v>69.510000000000005</v>
      </c>
      <c r="L73" s="69">
        <v>63.5</v>
      </c>
      <c r="M73" s="69">
        <v>79.900000000000006</v>
      </c>
      <c r="N73" s="69">
        <v>67.06</v>
      </c>
      <c r="O73" s="138">
        <v>63.92</v>
      </c>
      <c r="P73" s="138">
        <v>9.84</v>
      </c>
      <c r="Q73" s="5">
        <f>SUM(O73+P73)</f>
        <v>73.760000000000005</v>
      </c>
      <c r="R73" s="5"/>
      <c r="S73" s="6"/>
      <c r="T73" s="5"/>
    </row>
    <row r="74" spans="1:20" x14ac:dyDescent="0.25">
      <c r="A74" s="8">
        <v>69</v>
      </c>
      <c r="B74" s="69">
        <v>46.58</v>
      </c>
      <c r="C74" s="5"/>
      <c r="D74" s="69">
        <v>61.4</v>
      </c>
      <c r="E74" s="69">
        <v>9</v>
      </c>
      <c r="F74" s="71">
        <f t="shared" si="2"/>
        <v>70.400000000000006</v>
      </c>
      <c r="G74" s="69">
        <v>78.5</v>
      </c>
      <c r="H74" s="69">
        <v>64.5</v>
      </c>
      <c r="I74" s="69">
        <v>70</v>
      </c>
      <c r="J74" s="5">
        <v>59.9</v>
      </c>
      <c r="K74" s="69">
        <v>69.510000000000005</v>
      </c>
      <c r="L74" s="69">
        <v>63.5</v>
      </c>
      <c r="M74" s="69">
        <v>79.900000000000006</v>
      </c>
      <c r="N74" s="69">
        <v>67.06</v>
      </c>
      <c r="O74" s="138">
        <v>63.92</v>
      </c>
      <c r="P74" s="138">
        <v>9.84</v>
      </c>
      <c r="Q74" s="5">
        <f t="shared" si="3"/>
        <v>73.760000000000005</v>
      </c>
      <c r="R74" s="5"/>
      <c r="S74" s="6"/>
      <c r="T74" s="5"/>
    </row>
    <row r="75" spans="1:20" x14ac:dyDescent="0.25">
      <c r="A75" s="8">
        <v>70</v>
      </c>
      <c r="B75" s="69">
        <v>46.58</v>
      </c>
      <c r="C75" s="5"/>
      <c r="D75" s="69">
        <v>61.4</v>
      </c>
      <c r="E75" s="69">
        <v>9</v>
      </c>
      <c r="F75" s="71">
        <f t="shared" si="2"/>
        <v>70.400000000000006</v>
      </c>
      <c r="G75" s="69">
        <v>78.5</v>
      </c>
      <c r="H75" s="69">
        <v>64.5</v>
      </c>
      <c r="I75" s="69">
        <v>70</v>
      </c>
      <c r="J75" s="5">
        <v>59.9</v>
      </c>
      <c r="K75" s="69">
        <v>69.510000000000005</v>
      </c>
      <c r="L75" s="69">
        <v>63.5</v>
      </c>
      <c r="M75" s="69">
        <v>79.900000000000006</v>
      </c>
      <c r="N75" s="69">
        <v>67.06</v>
      </c>
      <c r="O75" s="138">
        <v>63.92</v>
      </c>
      <c r="P75" s="138">
        <v>9.84</v>
      </c>
      <c r="Q75" s="5">
        <f t="shared" si="3"/>
        <v>73.760000000000005</v>
      </c>
      <c r="R75" s="5"/>
      <c r="S75" s="6"/>
      <c r="T75" s="5"/>
    </row>
    <row r="76" spans="1:20" x14ac:dyDescent="0.25">
      <c r="A76" s="8">
        <v>71</v>
      </c>
      <c r="B76" s="69">
        <v>46.58</v>
      </c>
      <c r="C76" s="5"/>
      <c r="D76" s="69">
        <v>61.4</v>
      </c>
      <c r="E76" s="69">
        <v>9</v>
      </c>
      <c r="F76" s="71">
        <f t="shared" si="2"/>
        <v>70.400000000000006</v>
      </c>
      <c r="G76" s="69">
        <v>76.7</v>
      </c>
      <c r="H76" s="69">
        <v>63.5</v>
      </c>
      <c r="I76" s="69">
        <v>70</v>
      </c>
      <c r="J76" s="5">
        <v>59.9</v>
      </c>
      <c r="K76" s="69">
        <v>69.510000000000005</v>
      </c>
      <c r="L76" s="69">
        <v>63.5</v>
      </c>
      <c r="M76" s="69">
        <v>79.900000000000006</v>
      </c>
      <c r="N76" s="69">
        <v>75.7</v>
      </c>
      <c r="O76" s="138">
        <v>63.92</v>
      </c>
      <c r="P76" s="138">
        <v>9.84</v>
      </c>
      <c r="Q76" s="5">
        <f t="shared" si="3"/>
        <v>73.760000000000005</v>
      </c>
      <c r="R76" s="5"/>
      <c r="S76" s="6"/>
      <c r="T76" s="5"/>
    </row>
    <row r="77" spans="1:20" x14ac:dyDescent="0.25">
      <c r="A77" s="8">
        <v>72</v>
      </c>
      <c r="B77" s="69">
        <v>46.58</v>
      </c>
      <c r="C77" s="5"/>
      <c r="D77" s="69">
        <v>61.4</v>
      </c>
      <c r="E77" s="69">
        <v>9</v>
      </c>
      <c r="F77" s="71">
        <f t="shared" si="2"/>
        <v>70.400000000000006</v>
      </c>
      <c r="G77" s="69">
        <v>76.7</v>
      </c>
      <c r="H77" s="69">
        <v>63.5</v>
      </c>
      <c r="I77" s="69">
        <v>70</v>
      </c>
      <c r="J77" s="5">
        <v>59.9</v>
      </c>
      <c r="K77" s="69">
        <v>69.510000000000005</v>
      </c>
      <c r="L77" s="69">
        <v>63.5</v>
      </c>
      <c r="M77" s="69">
        <v>79.900000000000006</v>
      </c>
      <c r="N77" s="69">
        <v>75.7</v>
      </c>
      <c r="O77" s="138">
        <v>63.92</v>
      </c>
      <c r="P77" s="138">
        <v>9.84</v>
      </c>
      <c r="Q77" s="5">
        <f t="shared" si="3"/>
        <v>73.760000000000005</v>
      </c>
      <c r="R77" s="5"/>
      <c r="S77" s="6"/>
      <c r="T77" s="5"/>
    </row>
    <row r="78" spans="1:20" x14ac:dyDescent="0.25">
      <c r="A78" s="8">
        <v>73</v>
      </c>
      <c r="B78" s="69">
        <v>46.58</v>
      </c>
      <c r="C78" s="5"/>
      <c r="D78" s="69">
        <v>61.4</v>
      </c>
      <c r="E78" s="69">
        <v>9</v>
      </c>
      <c r="F78" s="71">
        <f t="shared" si="2"/>
        <v>70.400000000000006</v>
      </c>
      <c r="G78" s="69">
        <v>76.7</v>
      </c>
      <c r="H78" s="69">
        <v>63.5</v>
      </c>
      <c r="I78" s="69">
        <v>70</v>
      </c>
      <c r="J78" s="5">
        <v>59.9</v>
      </c>
      <c r="K78" s="69">
        <v>69.510000000000005</v>
      </c>
      <c r="L78" s="69">
        <v>63.5</v>
      </c>
      <c r="M78" s="69">
        <v>79.900000000000006</v>
      </c>
      <c r="N78" s="69">
        <v>75.7</v>
      </c>
      <c r="O78" s="138">
        <v>63.92</v>
      </c>
      <c r="P78" s="138">
        <v>9.84</v>
      </c>
      <c r="Q78" s="5">
        <f t="shared" si="3"/>
        <v>73.760000000000005</v>
      </c>
      <c r="R78" s="5"/>
      <c r="S78" s="6"/>
      <c r="T78" s="5"/>
    </row>
    <row r="79" spans="1:20" x14ac:dyDescent="0.25">
      <c r="A79" s="8">
        <v>74</v>
      </c>
      <c r="B79" s="69">
        <v>46.58</v>
      </c>
      <c r="D79" s="69">
        <v>61.4</v>
      </c>
      <c r="E79" s="69">
        <v>9</v>
      </c>
      <c r="F79" s="71">
        <f t="shared" si="2"/>
        <v>70.400000000000006</v>
      </c>
      <c r="G79" s="69">
        <v>76.7</v>
      </c>
      <c r="H79" s="69">
        <v>63.5</v>
      </c>
      <c r="I79" s="69">
        <v>70</v>
      </c>
      <c r="J79" s="5">
        <v>59.9</v>
      </c>
      <c r="K79" s="69">
        <v>69.510000000000005</v>
      </c>
      <c r="L79" s="69">
        <v>63.5</v>
      </c>
      <c r="M79" s="69">
        <v>79.900000000000006</v>
      </c>
      <c r="N79" s="69">
        <v>75.7</v>
      </c>
      <c r="O79" s="138">
        <v>63.92</v>
      </c>
      <c r="P79" s="138">
        <v>9.84</v>
      </c>
      <c r="Q79" s="5">
        <f>SUM(O79+P79)</f>
        <v>73.760000000000005</v>
      </c>
      <c r="S79" s="4"/>
    </row>
    <row r="80" spans="1:20" x14ac:dyDescent="0.25">
      <c r="A80" s="8">
        <v>75</v>
      </c>
      <c r="B80" s="69">
        <v>46.58</v>
      </c>
      <c r="C80" s="14"/>
      <c r="D80" s="69">
        <v>61.4</v>
      </c>
      <c r="E80" s="69">
        <v>9</v>
      </c>
      <c r="F80" s="71">
        <f t="shared" si="2"/>
        <v>70.400000000000006</v>
      </c>
      <c r="G80" s="69">
        <v>76.7</v>
      </c>
      <c r="H80" s="69">
        <v>63.5</v>
      </c>
      <c r="I80" s="69">
        <v>70</v>
      </c>
      <c r="J80" s="5">
        <v>59.9</v>
      </c>
      <c r="K80" s="69">
        <v>69.510000000000005</v>
      </c>
      <c r="L80" s="69">
        <v>63.5</v>
      </c>
      <c r="M80" s="69">
        <v>79.900000000000006</v>
      </c>
      <c r="N80" s="69">
        <v>75.7</v>
      </c>
      <c r="O80" s="138">
        <v>63.92</v>
      </c>
      <c r="P80" s="138">
        <v>9.84</v>
      </c>
      <c r="Q80" s="5">
        <f t="shared" ref="Q80:Q85" si="4">SUM(O80+P80)</f>
        <v>73.760000000000005</v>
      </c>
      <c r="R80" s="14"/>
      <c r="S80" s="14"/>
      <c r="T80" s="14"/>
    </row>
    <row r="81" spans="1:20" x14ac:dyDescent="0.25">
      <c r="A81" s="8">
        <v>76</v>
      </c>
      <c r="D81" s="69">
        <v>61.4</v>
      </c>
      <c r="E81" s="69">
        <v>9</v>
      </c>
      <c r="F81" s="71">
        <f t="shared" si="2"/>
        <v>70.400000000000006</v>
      </c>
      <c r="G81" s="69">
        <v>74.5</v>
      </c>
      <c r="H81" s="69">
        <v>63.5</v>
      </c>
      <c r="I81" s="69">
        <v>70</v>
      </c>
      <c r="J81" s="5">
        <v>59.9</v>
      </c>
      <c r="K81" s="69">
        <v>69.510000000000005</v>
      </c>
      <c r="L81" s="69">
        <v>63.5</v>
      </c>
      <c r="M81" s="69">
        <v>79.900000000000006</v>
      </c>
      <c r="N81" s="69">
        <v>75.7</v>
      </c>
      <c r="O81" s="138">
        <v>63.92</v>
      </c>
      <c r="P81" s="138">
        <v>9.84</v>
      </c>
      <c r="Q81" s="5">
        <f t="shared" si="4"/>
        <v>73.760000000000005</v>
      </c>
      <c r="S81" s="4"/>
    </row>
    <row r="82" spans="1:20" ht="12.75" customHeight="1" x14ac:dyDescent="0.25">
      <c r="A82" s="8">
        <v>77</v>
      </c>
      <c r="B82" s="12"/>
      <c r="C82" s="12"/>
      <c r="D82" s="69">
        <v>61.4</v>
      </c>
      <c r="E82" s="69">
        <v>9</v>
      </c>
      <c r="F82" s="71">
        <f t="shared" si="2"/>
        <v>70.400000000000006</v>
      </c>
      <c r="G82" s="69">
        <v>74.5</v>
      </c>
      <c r="H82" s="69">
        <v>63.5</v>
      </c>
      <c r="I82" s="69">
        <v>70</v>
      </c>
      <c r="J82" s="5">
        <v>59.9</v>
      </c>
      <c r="K82" s="69">
        <v>69.510000000000005</v>
      </c>
      <c r="L82" s="69">
        <v>63.5</v>
      </c>
      <c r="M82" s="69">
        <v>79.900000000000006</v>
      </c>
      <c r="N82" s="69">
        <v>75.7</v>
      </c>
      <c r="O82" s="138">
        <v>63.92</v>
      </c>
      <c r="P82" s="138">
        <v>9.84</v>
      </c>
      <c r="Q82" s="5">
        <f t="shared" si="4"/>
        <v>73.760000000000005</v>
      </c>
      <c r="R82" s="12"/>
      <c r="S82" s="12"/>
      <c r="T82" s="12"/>
    </row>
    <row r="83" spans="1:20" x14ac:dyDescent="0.25">
      <c r="A83" s="8">
        <v>78</v>
      </c>
      <c r="D83" s="69">
        <v>61.4</v>
      </c>
      <c r="E83" s="69">
        <v>9</v>
      </c>
      <c r="F83" s="71">
        <f t="shared" si="2"/>
        <v>70.400000000000006</v>
      </c>
      <c r="G83" s="69">
        <v>74.5</v>
      </c>
      <c r="H83" s="69">
        <v>63.5</v>
      </c>
      <c r="I83" s="69">
        <v>70</v>
      </c>
      <c r="J83" s="5">
        <v>59.9</v>
      </c>
      <c r="K83" s="69">
        <v>69.510000000000005</v>
      </c>
      <c r="L83" s="69">
        <v>63.5</v>
      </c>
      <c r="M83" s="69">
        <v>79.900000000000006</v>
      </c>
      <c r="N83" s="69">
        <v>75.7</v>
      </c>
      <c r="O83" s="138">
        <v>63.92</v>
      </c>
      <c r="P83" s="138">
        <v>9.84</v>
      </c>
      <c r="Q83" s="5">
        <f t="shared" si="4"/>
        <v>73.760000000000005</v>
      </c>
      <c r="S83" s="4"/>
    </row>
    <row r="84" spans="1:20" x14ac:dyDescent="0.25">
      <c r="A84" s="8">
        <v>79</v>
      </c>
      <c r="B84" s="12"/>
      <c r="C84" s="5"/>
      <c r="D84" s="69">
        <v>61.4</v>
      </c>
      <c r="E84" s="69">
        <v>9</v>
      </c>
      <c r="F84" s="71">
        <f t="shared" si="2"/>
        <v>70.400000000000006</v>
      </c>
      <c r="G84" s="69">
        <v>74.5</v>
      </c>
      <c r="H84" s="69">
        <v>63.5</v>
      </c>
      <c r="I84" s="69">
        <v>70</v>
      </c>
      <c r="J84" s="5">
        <v>59.9</v>
      </c>
      <c r="K84" s="69">
        <v>69.510000000000005</v>
      </c>
      <c r="L84" s="69">
        <v>63.5</v>
      </c>
      <c r="M84" s="69">
        <v>79.900000000000006</v>
      </c>
      <c r="N84" s="69">
        <v>75.7</v>
      </c>
      <c r="O84" s="138">
        <v>63.92</v>
      </c>
      <c r="P84" s="138">
        <v>9.84</v>
      </c>
      <c r="Q84" s="5">
        <f t="shared" si="4"/>
        <v>73.760000000000005</v>
      </c>
      <c r="R84" s="11"/>
      <c r="S84" s="13"/>
      <c r="T84" s="11"/>
    </row>
    <row r="85" spans="1:20" x14ac:dyDescent="0.25">
      <c r="A85" s="8">
        <v>80</v>
      </c>
      <c r="D85" s="69">
        <v>61.4</v>
      </c>
      <c r="E85" s="69">
        <v>9</v>
      </c>
      <c r="F85" s="71">
        <f t="shared" si="2"/>
        <v>70.400000000000006</v>
      </c>
      <c r="G85" s="69">
        <v>74.5</v>
      </c>
      <c r="H85" s="69">
        <v>63.5</v>
      </c>
      <c r="I85" s="69">
        <v>70</v>
      </c>
      <c r="J85" s="5">
        <v>59.9</v>
      </c>
      <c r="K85" s="69">
        <v>69.510000000000005</v>
      </c>
      <c r="L85" s="69">
        <v>63.5</v>
      </c>
      <c r="M85" s="69">
        <v>79.900000000000006</v>
      </c>
      <c r="N85" s="69">
        <v>75.7</v>
      </c>
      <c r="O85" s="138">
        <v>63.92</v>
      </c>
      <c r="P85" s="138">
        <v>9.84</v>
      </c>
      <c r="Q85" s="5">
        <f t="shared" si="4"/>
        <v>73.760000000000005</v>
      </c>
      <c r="S85" s="4"/>
    </row>
    <row r="86" spans="1:20" x14ac:dyDescent="0.25">
      <c r="A86" s="8">
        <v>81</v>
      </c>
      <c r="B86" s="19"/>
      <c r="D86" s="69">
        <v>61.4</v>
      </c>
      <c r="E86" s="69">
        <v>9</v>
      </c>
      <c r="F86" s="71">
        <f t="shared" si="2"/>
        <v>70.400000000000006</v>
      </c>
      <c r="G86" s="69">
        <v>58.2</v>
      </c>
      <c r="H86" s="69">
        <v>34.5</v>
      </c>
      <c r="I86" s="69">
        <v>70</v>
      </c>
      <c r="J86" s="5">
        <v>59.9</v>
      </c>
      <c r="K86" s="69">
        <v>69.510000000000005</v>
      </c>
      <c r="L86" s="69">
        <v>63.5</v>
      </c>
      <c r="M86" s="69">
        <v>79.900000000000006</v>
      </c>
      <c r="N86" s="69">
        <v>75.7</v>
      </c>
    </row>
    <row r="87" spans="1:20" x14ac:dyDescent="0.25">
      <c r="A87" s="8">
        <v>82</v>
      </c>
      <c r="D87" s="69">
        <v>61.4</v>
      </c>
      <c r="E87" s="69">
        <v>9</v>
      </c>
      <c r="F87" s="71">
        <f t="shared" si="2"/>
        <v>70.400000000000006</v>
      </c>
      <c r="G87" s="69">
        <v>58.2</v>
      </c>
      <c r="H87" s="69">
        <v>34.5</v>
      </c>
      <c r="I87" s="69">
        <v>70</v>
      </c>
      <c r="J87" s="5">
        <v>59.9</v>
      </c>
      <c r="K87" s="69">
        <v>69.510000000000005</v>
      </c>
      <c r="L87" s="69">
        <v>63.5</v>
      </c>
      <c r="M87" s="69">
        <v>79.900000000000006</v>
      </c>
      <c r="N87" s="69">
        <v>75.7</v>
      </c>
    </row>
    <row r="88" spans="1:20" x14ac:dyDescent="0.25">
      <c r="A88" s="8">
        <v>83</v>
      </c>
      <c r="D88" s="69">
        <v>61.4</v>
      </c>
      <c r="E88" s="69">
        <v>9</v>
      </c>
      <c r="F88" s="71">
        <f t="shared" si="2"/>
        <v>70.400000000000006</v>
      </c>
      <c r="G88" s="69">
        <v>58.2</v>
      </c>
      <c r="H88" s="69">
        <v>34.5</v>
      </c>
      <c r="I88" s="69">
        <v>70</v>
      </c>
      <c r="J88" s="5">
        <v>59.9</v>
      </c>
      <c r="K88" s="69">
        <v>69.510000000000005</v>
      </c>
      <c r="L88" s="69">
        <v>63.5</v>
      </c>
      <c r="M88" s="69">
        <v>79.900000000000006</v>
      </c>
      <c r="N88" s="69">
        <v>75.7</v>
      </c>
    </row>
    <row r="89" spans="1:20" x14ac:dyDescent="0.25">
      <c r="D89" s="69">
        <v>61.4</v>
      </c>
      <c r="E89" s="69">
        <v>9</v>
      </c>
      <c r="F89" s="71">
        <f t="shared" si="2"/>
        <v>70.400000000000006</v>
      </c>
      <c r="G89" s="69">
        <v>58.2</v>
      </c>
      <c r="H89" s="69">
        <v>34.5</v>
      </c>
      <c r="I89" s="69">
        <v>70</v>
      </c>
      <c r="J89" s="5">
        <v>59.9</v>
      </c>
      <c r="K89" s="69">
        <v>69.510000000000005</v>
      </c>
      <c r="L89" s="69">
        <v>63.5</v>
      </c>
      <c r="M89" s="69">
        <v>79.900000000000006</v>
      </c>
      <c r="N89" s="69">
        <v>75.7</v>
      </c>
    </row>
    <row r="90" spans="1:20" x14ac:dyDescent="0.25">
      <c r="D90" s="69">
        <v>61.4</v>
      </c>
      <c r="E90" s="69">
        <v>9</v>
      </c>
      <c r="F90" s="71">
        <f t="shared" si="2"/>
        <v>70.400000000000006</v>
      </c>
      <c r="G90" s="69">
        <v>58.2</v>
      </c>
      <c r="H90" s="69">
        <v>34.5</v>
      </c>
      <c r="I90" s="69">
        <v>70</v>
      </c>
      <c r="J90" s="5">
        <v>59.9</v>
      </c>
      <c r="K90" s="69">
        <v>69.510000000000005</v>
      </c>
      <c r="L90" s="69">
        <v>63.5</v>
      </c>
      <c r="M90" s="69">
        <v>79.900000000000006</v>
      </c>
      <c r="N90" s="69">
        <v>75.7</v>
      </c>
    </row>
    <row r="91" spans="1:20" x14ac:dyDescent="0.25">
      <c r="D91" s="69">
        <v>61.4</v>
      </c>
      <c r="E91" s="69">
        <v>9</v>
      </c>
      <c r="F91" s="71">
        <f t="shared" si="2"/>
        <v>70.400000000000006</v>
      </c>
      <c r="G91" s="69">
        <v>42.4</v>
      </c>
      <c r="H91" s="69">
        <v>34.5</v>
      </c>
      <c r="I91" s="69">
        <v>70</v>
      </c>
      <c r="J91" s="5">
        <v>59.9</v>
      </c>
      <c r="K91" s="69">
        <v>69.510000000000005</v>
      </c>
      <c r="L91" s="69">
        <v>63.5</v>
      </c>
      <c r="M91" s="69">
        <v>79.900000000000006</v>
      </c>
      <c r="N91" s="69">
        <v>75.7</v>
      </c>
    </row>
    <row r="92" spans="1:20" x14ac:dyDescent="0.25">
      <c r="B92" s="15"/>
      <c r="D92" s="69">
        <v>61.4</v>
      </c>
      <c r="E92" s="69">
        <v>9</v>
      </c>
      <c r="F92" s="71">
        <f t="shared" si="2"/>
        <v>70.400000000000006</v>
      </c>
      <c r="G92" s="69">
        <v>42.4</v>
      </c>
      <c r="H92" s="69">
        <v>34.5</v>
      </c>
      <c r="I92" s="69">
        <v>70</v>
      </c>
      <c r="J92" s="5">
        <v>59.9</v>
      </c>
      <c r="K92" s="69">
        <v>69.510000000000005</v>
      </c>
      <c r="L92" s="69">
        <v>63.5</v>
      </c>
      <c r="M92" s="69">
        <v>79.900000000000006</v>
      </c>
      <c r="N92" s="69">
        <v>75.7</v>
      </c>
    </row>
    <row r="93" spans="1:20" x14ac:dyDescent="0.25">
      <c r="D93" s="69">
        <v>61.4</v>
      </c>
      <c r="E93" s="69">
        <v>9</v>
      </c>
      <c r="F93" s="71">
        <f>D93+E93</f>
        <v>70.400000000000006</v>
      </c>
      <c r="G93" s="69">
        <v>42.4</v>
      </c>
      <c r="H93" s="69">
        <v>34.5</v>
      </c>
      <c r="I93" s="69">
        <v>70</v>
      </c>
      <c r="J93" s="5">
        <v>59.9</v>
      </c>
      <c r="K93" s="69">
        <v>69.510000000000005</v>
      </c>
      <c r="L93" s="69">
        <v>63.5</v>
      </c>
      <c r="M93" s="69">
        <v>79.900000000000006</v>
      </c>
      <c r="N93" s="69">
        <v>75.7</v>
      </c>
    </row>
    <row r="94" spans="1:20" x14ac:dyDescent="0.25">
      <c r="D94" s="69">
        <v>61.4</v>
      </c>
      <c r="E94" s="69">
        <v>9</v>
      </c>
      <c r="F94" s="71">
        <f t="shared" ref="F94:F104" si="5">D94+E94</f>
        <v>70.400000000000006</v>
      </c>
      <c r="G94" s="69">
        <v>42.4</v>
      </c>
      <c r="H94" s="69">
        <v>34.5</v>
      </c>
      <c r="I94" s="69">
        <v>70</v>
      </c>
      <c r="J94" s="5">
        <v>59.9</v>
      </c>
      <c r="K94" s="69">
        <v>69.510000000000005</v>
      </c>
      <c r="L94" s="69">
        <v>63.5</v>
      </c>
      <c r="M94" s="69">
        <v>79.900000000000006</v>
      </c>
      <c r="N94" s="69">
        <v>75.7</v>
      </c>
    </row>
    <row r="95" spans="1:20" x14ac:dyDescent="0.25">
      <c r="D95" s="69">
        <v>61.4</v>
      </c>
      <c r="E95" s="69">
        <v>9</v>
      </c>
      <c r="F95" s="71">
        <f t="shared" si="5"/>
        <v>70.400000000000006</v>
      </c>
      <c r="G95" s="69">
        <v>42.4</v>
      </c>
      <c r="H95" s="69">
        <v>34.5</v>
      </c>
      <c r="I95" s="69">
        <v>70</v>
      </c>
      <c r="K95" s="69">
        <v>69.510000000000005</v>
      </c>
      <c r="L95" s="69">
        <v>63.5</v>
      </c>
      <c r="M95" s="69">
        <v>79.900000000000006</v>
      </c>
      <c r="N95" s="69">
        <v>75.7</v>
      </c>
    </row>
    <row r="96" spans="1:20" x14ac:dyDescent="0.25">
      <c r="D96" s="69">
        <v>61.4</v>
      </c>
      <c r="E96" s="69">
        <v>9</v>
      </c>
      <c r="F96" s="71">
        <f t="shared" si="5"/>
        <v>70.400000000000006</v>
      </c>
      <c r="G96" s="69">
        <v>42.4</v>
      </c>
      <c r="H96" s="69">
        <v>34.5</v>
      </c>
      <c r="I96" s="69">
        <v>70</v>
      </c>
      <c r="K96" s="69">
        <v>69.510000000000005</v>
      </c>
      <c r="L96" s="69">
        <v>63.5</v>
      </c>
      <c r="M96" s="69">
        <v>79.900000000000006</v>
      </c>
      <c r="N96" s="69">
        <v>75.7</v>
      </c>
    </row>
    <row r="97" spans="4:14" x14ac:dyDescent="0.25">
      <c r="D97" s="69">
        <v>61.4</v>
      </c>
      <c r="E97" s="69">
        <v>9</v>
      </c>
      <c r="F97" s="71">
        <f t="shared" si="5"/>
        <v>70.400000000000006</v>
      </c>
      <c r="G97" s="69">
        <v>42.4</v>
      </c>
      <c r="H97" s="69">
        <v>34.5</v>
      </c>
      <c r="I97" s="69">
        <v>70</v>
      </c>
      <c r="K97" s="69">
        <v>69.510000000000005</v>
      </c>
      <c r="L97" s="69">
        <v>63.5</v>
      </c>
      <c r="M97" s="69">
        <v>79.900000000000006</v>
      </c>
      <c r="N97" s="69">
        <v>75.7</v>
      </c>
    </row>
    <row r="98" spans="4:14" x14ac:dyDescent="0.25">
      <c r="D98" s="69">
        <v>61.4</v>
      </c>
      <c r="E98" s="69">
        <v>9</v>
      </c>
      <c r="F98" s="71">
        <f t="shared" si="5"/>
        <v>70.400000000000006</v>
      </c>
      <c r="G98" s="69">
        <v>42.4</v>
      </c>
      <c r="H98" s="69">
        <v>34.5</v>
      </c>
      <c r="I98" s="69">
        <v>70</v>
      </c>
      <c r="K98" s="69">
        <v>69.510000000000005</v>
      </c>
      <c r="L98" s="69">
        <v>63.5</v>
      </c>
      <c r="M98" s="69">
        <v>79.900000000000006</v>
      </c>
      <c r="N98" s="69">
        <v>75.7</v>
      </c>
    </row>
    <row r="99" spans="4:14" x14ac:dyDescent="0.25">
      <c r="D99" s="69">
        <v>61.4</v>
      </c>
      <c r="E99" s="69">
        <v>9</v>
      </c>
      <c r="F99" s="71">
        <f t="shared" si="5"/>
        <v>70.400000000000006</v>
      </c>
      <c r="G99" s="69">
        <v>42.4</v>
      </c>
      <c r="H99" s="69">
        <v>34.5</v>
      </c>
      <c r="I99" s="69">
        <v>70</v>
      </c>
      <c r="K99" s="69">
        <v>69.510000000000005</v>
      </c>
      <c r="L99" s="69">
        <v>63.5</v>
      </c>
      <c r="M99" s="69">
        <v>79.900000000000006</v>
      </c>
      <c r="N99" s="69">
        <v>75.7</v>
      </c>
    </row>
    <row r="100" spans="4:14" x14ac:dyDescent="0.25">
      <c r="D100" s="69">
        <v>61.4</v>
      </c>
      <c r="E100" s="69">
        <v>9</v>
      </c>
      <c r="F100" s="71">
        <f t="shared" si="5"/>
        <v>70.400000000000006</v>
      </c>
      <c r="G100" s="69">
        <v>42.4</v>
      </c>
      <c r="H100" s="69">
        <v>34.5</v>
      </c>
      <c r="I100" s="69">
        <v>70</v>
      </c>
      <c r="K100" s="69">
        <v>69.510000000000005</v>
      </c>
      <c r="L100" s="69">
        <v>63.5</v>
      </c>
      <c r="M100" s="69">
        <v>79.900000000000006</v>
      </c>
      <c r="N100" s="69">
        <v>75.7</v>
      </c>
    </row>
    <row r="101" spans="4:14" x14ac:dyDescent="0.25">
      <c r="D101" s="69">
        <v>61.4</v>
      </c>
      <c r="E101" s="69">
        <v>9</v>
      </c>
      <c r="F101" s="71">
        <f t="shared" si="5"/>
        <v>70.400000000000006</v>
      </c>
      <c r="G101" s="69">
        <v>42.4</v>
      </c>
      <c r="H101" s="69">
        <v>34.5</v>
      </c>
      <c r="I101" s="69">
        <v>70</v>
      </c>
      <c r="K101" s="69">
        <v>69.510000000000005</v>
      </c>
      <c r="L101" s="69">
        <v>63.5</v>
      </c>
      <c r="M101" s="69">
        <v>79.900000000000006</v>
      </c>
      <c r="N101" s="69">
        <v>75.7</v>
      </c>
    </row>
    <row r="102" spans="4:14" x14ac:dyDescent="0.25">
      <c r="D102" s="69">
        <v>61.4</v>
      </c>
      <c r="E102" s="69">
        <v>9</v>
      </c>
      <c r="F102" s="71">
        <f t="shared" si="5"/>
        <v>70.400000000000006</v>
      </c>
      <c r="G102" s="69">
        <v>42.4</v>
      </c>
      <c r="H102" s="69">
        <v>34.5</v>
      </c>
      <c r="I102" s="69">
        <v>70</v>
      </c>
      <c r="K102" s="69">
        <v>69.510000000000005</v>
      </c>
      <c r="L102" s="69">
        <v>63.5</v>
      </c>
      <c r="M102" s="69">
        <v>79.900000000000006</v>
      </c>
      <c r="N102" s="69">
        <v>75.7</v>
      </c>
    </row>
    <row r="103" spans="4:14" x14ac:dyDescent="0.25">
      <c r="D103" s="69">
        <v>61.4</v>
      </c>
      <c r="E103" s="69">
        <v>9</v>
      </c>
      <c r="F103" s="71">
        <f t="shared" si="5"/>
        <v>70.400000000000006</v>
      </c>
      <c r="G103" s="69">
        <v>42.4</v>
      </c>
      <c r="H103" s="69">
        <v>34.5</v>
      </c>
      <c r="I103" s="69">
        <v>70</v>
      </c>
      <c r="K103" s="69">
        <v>69.510000000000005</v>
      </c>
      <c r="L103" s="69">
        <v>63.5</v>
      </c>
      <c r="M103" s="69">
        <v>79.900000000000006</v>
      </c>
      <c r="N103" s="69">
        <v>75.7</v>
      </c>
    </row>
    <row r="104" spans="4:14" x14ac:dyDescent="0.25">
      <c r="D104" s="69">
        <v>61.4</v>
      </c>
      <c r="E104" s="69">
        <v>9</v>
      </c>
      <c r="F104" s="71">
        <f t="shared" si="5"/>
        <v>70.400000000000006</v>
      </c>
      <c r="G104" s="69">
        <v>42.4</v>
      </c>
      <c r="H104" s="69">
        <v>34.5</v>
      </c>
      <c r="I104" s="69">
        <v>70</v>
      </c>
      <c r="K104" s="69">
        <v>69.510000000000005</v>
      </c>
      <c r="L104" s="69">
        <v>63.5</v>
      </c>
      <c r="M104" s="69">
        <v>79.900000000000006</v>
      </c>
      <c r="N104" s="69">
        <v>75.7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3"/>
  <sheetViews>
    <sheetView workbookViewId="0">
      <selection activeCell="G2" sqref="G2"/>
    </sheetView>
  </sheetViews>
  <sheetFormatPr baseColWidth="10" defaultRowHeight="15" x14ac:dyDescent="0.25"/>
  <cols>
    <col min="2" max="21" width="20.7109375" customWidth="1"/>
  </cols>
  <sheetData>
    <row r="1" spans="1:21" x14ac:dyDescent="0.25">
      <c r="B1" s="9" t="str">
        <f>Beiträge!B1</f>
        <v>Continentale</v>
      </c>
      <c r="C1" s="9" t="str">
        <f>Beiträge!C1</f>
        <v>ARAG</v>
      </c>
      <c r="D1" s="9" t="str">
        <f>Beiträge!D1</f>
        <v>Barmenia</v>
      </c>
      <c r="E1" s="9" t="str">
        <f>Beiträge!E1</f>
        <v>Die Bayerische</v>
      </c>
      <c r="F1" s="9" t="str">
        <f>Beiträge!F1</f>
        <v>DFV</v>
      </c>
      <c r="G1" s="9" t="str">
        <f>Beiträge!G1</f>
        <v>DKV</v>
      </c>
      <c r="H1" s="9" t="str">
        <f>Beiträge!H1</f>
        <v>ENVIVAS</v>
      </c>
      <c r="I1" s="9" t="str">
        <f>Beiträge!I1</f>
        <v>Gothaer</v>
      </c>
      <c r="J1" s="9" t="str">
        <f>Beiträge!J1</f>
        <v xml:space="preserve">Hallesche </v>
      </c>
      <c r="K1" s="9" t="str">
        <f>Beiträge!K1</f>
        <v>HanseMerkur</v>
      </c>
      <c r="L1" s="9" t="str">
        <f>Beiträge!L1</f>
        <v>HUK-COBURG</v>
      </c>
      <c r="M1" s="9" t="str">
        <f>Beiträge!M1</f>
        <v>Münchener Verein</v>
      </c>
      <c r="N1" s="9" t="str">
        <f>Beiträge!N1</f>
        <v>SDK</v>
      </c>
      <c r="O1" s="9">
        <f>Beiträge!O1</f>
        <v>0</v>
      </c>
      <c r="P1" s="9">
        <f>Beiträge!P1</f>
        <v>0</v>
      </c>
      <c r="Q1" s="9">
        <f>Beiträge!Q1</f>
        <v>0</v>
      </c>
      <c r="R1" s="9">
        <f>Beiträge!R1</f>
        <v>0</v>
      </c>
      <c r="S1" s="9">
        <f>Beiträge!S1</f>
        <v>0</v>
      </c>
      <c r="T1" s="9">
        <f>Beiträge!T1</f>
        <v>0</v>
      </c>
      <c r="U1" s="9">
        <f>Beiträge!U1</f>
        <v>0</v>
      </c>
    </row>
    <row r="2" spans="1:21" x14ac:dyDescent="0.25">
      <c r="B2" s="9" t="str">
        <f>Beiträge!B2</f>
        <v>CEZE</v>
      </c>
      <c r="C2" s="9" t="str">
        <f>Beiträge!C2</f>
        <v>Dent 100</v>
      </c>
      <c r="D2" s="9" t="str">
        <f>Beiträge!D2</f>
        <v>MehrZahn100 + Zahnvorsorge Bonus</v>
      </c>
      <c r="E2" s="9" t="str">
        <f>Beiträge!E2</f>
        <v>ZAHN Prestige Plus</v>
      </c>
      <c r="F2" s="9" t="str">
        <f>Beiträge!F2</f>
        <v>ZahnSchutz Exklusiv 100</v>
      </c>
      <c r="G2" s="9" t="str">
        <f>Beiträge!G2</f>
        <v>KDTP100 + KDBE</v>
      </c>
      <c r="H2" s="9" t="str">
        <f>Beiträge!H2</f>
        <v>ZahnFlex.MAX</v>
      </c>
      <c r="I2" s="9" t="str">
        <f>Beiträge!I2</f>
        <v>MediZ Duo</v>
      </c>
      <c r="J2" s="9" t="str">
        <f>Beiträge!J2</f>
        <v>GIGA. Dent</v>
      </c>
      <c r="K2" s="9" t="str">
        <f>Beiträge!K2</f>
        <v>EZL</v>
      </c>
      <c r="L2" s="9" t="str">
        <f>Beiträge!L2</f>
        <v>ZZ Pro100</v>
      </c>
      <c r="M2" s="9" t="str">
        <f>Beiträge!M2</f>
        <v>ZahnGesund 100 (579)</v>
      </c>
      <c r="N2" s="9" t="str">
        <f>Beiträge!N2</f>
        <v>Zahn100 (ZP1)</v>
      </c>
      <c r="O2" s="9">
        <f>Beiträge!O2</f>
        <v>0</v>
      </c>
      <c r="P2" s="9">
        <f>Beiträge!P2</f>
        <v>0</v>
      </c>
      <c r="Q2" s="9">
        <f>Beiträge!Q2</f>
        <v>0</v>
      </c>
      <c r="R2" s="9">
        <f>Beiträge!R2</f>
        <v>0</v>
      </c>
      <c r="S2" s="9">
        <f>Beiträge!S2</f>
        <v>0</v>
      </c>
      <c r="T2" s="9">
        <f>Beiträge!T2</f>
        <v>0</v>
      </c>
      <c r="U2" s="9">
        <f>Beiträge!U2</f>
        <v>0</v>
      </c>
    </row>
    <row r="4" spans="1:21" x14ac:dyDescent="0.25">
      <c r="A4">
        <f>IF(Beiträge!A5 &gt;='Ansicht - Vergleich'!$D$12,1,0)</f>
        <v>0</v>
      </c>
      <c r="B4" s="5">
        <f>$A4*Beiträge!B5</f>
        <v>0</v>
      </c>
      <c r="C4" s="5">
        <f>$A4*Beiträge!C5</f>
        <v>0</v>
      </c>
      <c r="D4" s="5">
        <f>$A4*Beiträge!D5</f>
        <v>0</v>
      </c>
      <c r="E4" s="5">
        <f>$A4*Beiträge!E5</f>
        <v>0</v>
      </c>
      <c r="F4" s="5">
        <f>$A4*Beiträge!F5</f>
        <v>0</v>
      </c>
      <c r="G4" s="5">
        <f>$A4*Beiträge!G5</f>
        <v>0</v>
      </c>
      <c r="H4" s="5">
        <f>$A4*Beiträge!H5</f>
        <v>0</v>
      </c>
      <c r="I4" s="5">
        <f>$A4*Beiträge!I5</f>
        <v>0</v>
      </c>
      <c r="J4" s="5">
        <f>$A4*Beiträge!J5</f>
        <v>0</v>
      </c>
      <c r="K4" s="5">
        <f>$A4*Beiträge!K5</f>
        <v>0</v>
      </c>
      <c r="L4" s="5">
        <f>$A4*Beiträge!L5</f>
        <v>0</v>
      </c>
      <c r="M4" s="5">
        <f>$A4*Beiträge!M5</f>
        <v>0</v>
      </c>
      <c r="N4" s="5">
        <f>$A4*Beiträge!N5</f>
        <v>0</v>
      </c>
      <c r="O4" s="5">
        <f>$A4*Beiträge!O5</f>
        <v>0</v>
      </c>
      <c r="P4" s="5">
        <f>$A4*Beiträge!P5</f>
        <v>0</v>
      </c>
      <c r="Q4" s="5">
        <f>$A4*Beiträge!Q5</f>
        <v>0</v>
      </c>
      <c r="R4" s="5">
        <f>$A4*Beiträge!R5</f>
        <v>0</v>
      </c>
      <c r="S4" s="5">
        <f>$A4*Beiträge!S5</f>
        <v>0</v>
      </c>
      <c r="T4" s="5">
        <f>$A4*Beiträge!T5</f>
        <v>0</v>
      </c>
      <c r="U4" s="5">
        <f>$A4*Beiträge!U5</f>
        <v>0</v>
      </c>
    </row>
    <row r="5" spans="1:21" x14ac:dyDescent="0.25">
      <c r="A5">
        <f>IF(Beiträge!A6 &gt;='Ansicht - Vergleich'!$D$12,1,0)</f>
        <v>0</v>
      </c>
      <c r="B5" s="5">
        <f>$A5*Beiträge!B6</f>
        <v>0</v>
      </c>
      <c r="C5" s="5">
        <f>$A5*Beiträge!C6</f>
        <v>0</v>
      </c>
      <c r="D5" s="5">
        <f>$A5*Beiträge!D6</f>
        <v>0</v>
      </c>
      <c r="E5" s="5">
        <f>$A5*Beiträge!E6</f>
        <v>0</v>
      </c>
      <c r="F5" s="5">
        <f>$A5*Beiträge!F6</f>
        <v>0</v>
      </c>
      <c r="G5" s="5">
        <f>$A5*Beiträge!G6</f>
        <v>0</v>
      </c>
      <c r="H5" s="5">
        <f>$A5*Beiträge!H6</f>
        <v>0</v>
      </c>
      <c r="I5" s="5">
        <f>$A5*Beiträge!I6</f>
        <v>0</v>
      </c>
      <c r="J5" s="5">
        <f>$A5*Beiträge!J6</f>
        <v>0</v>
      </c>
      <c r="K5" s="5">
        <f>$A5*Beiträge!K6</f>
        <v>0</v>
      </c>
      <c r="L5" s="5">
        <f>$A5*Beiträge!L6</f>
        <v>0</v>
      </c>
      <c r="M5" s="5">
        <f>$A5*Beiträge!M6</f>
        <v>0</v>
      </c>
      <c r="N5" s="5">
        <f>$A5*Beiträge!N6</f>
        <v>0</v>
      </c>
      <c r="O5" s="5">
        <f>$A5*Beiträge!O6</f>
        <v>0</v>
      </c>
      <c r="P5" s="5">
        <f>$A5*Beiträge!P6</f>
        <v>0</v>
      </c>
      <c r="Q5" s="5">
        <f>$A5*Beiträge!Q6</f>
        <v>0</v>
      </c>
      <c r="R5" s="5">
        <f>$A5*Beiträge!R6</f>
        <v>0</v>
      </c>
      <c r="S5" s="5">
        <f>$A5*Beiträge!S6</f>
        <v>0</v>
      </c>
      <c r="T5" s="5">
        <f>$A5*Beiträge!T6</f>
        <v>0</v>
      </c>
      <c r="U5" s="5">
        <f>$A5*Beiträge!U6</f>
        <v>0</v>
      </c>
    </row>
    <row r="6" spans="1:21" x14ac:dyDescent="0.25">
      <c r="A6">
        <f>IF(Beiträge!A7 &gt;='Ansicht - Vergleich'!$D$12,1,0)</f>
        <v>0</v>
      </c>
      <c r="B6" s="5">
        <f>$A6*Beiträge!B7</f>
        <v>0</v>
      </c>
      <c r="C6" s="5">
        <f>$A6*Beiträge!C7</f>
        <v>0</v>
      </c>
      <c r="D6" s="5">
        <f>$A6*Beiträge!D7</f>
        <v>0</v>
      </c>
      <c r="E6" s="5">
        <f>$A6*Beiträge!E7</f>
        <v>0</v>
      </c>
      <c r="F6" s="5">
        <f>$A6*Beiträge!F7</f>
        <v>0</v>
      </c>
      <c r="G6" s="5">
        <f>$A6*Beiträge!G7</f>
        <v>0</v>
      </c>
      <c r="H6" s="5">
        <f>$A6*Beiträge!H7</f>
        <v>0</v>
      </c>
      <c r="I6" s="5">
        <f>$A6*Beiträge!I7</f>
        <v>0</v>
      </c>
      <c r="J6" s="5">
        <f>$A6*Beiträge!J7</f>
        <v>0</v>
      </c>
      <c r="K6" s="5">
        <f>$A6*Beiträge!K7</f>
        <v>0</v>
      </c>
      <c r="L6" s="5">
        <f>$A6*Beiträge!L7</f>
        <v>0</v>
      </c>
      <c r="M6" s="5">
        <f>$A6*Beiträge!M7</f>
        <v>0</v>
      </c>
      <c r="N6" s="5">
        <f>$A6*Beiträge!N7</f>
        <v>0</v>
      </c>
      <c r="O6" s="5">
        <f>$A6*Beiträge!O7</f>
        <v>0</v>
      </c>
      <c r="P6" s="5">
        <f>$A6*Beiträge!P7</f>
        <v>0</v>
      </c>
      <c r="Q6" s="5">
        <f>$A6*Beiträge!Q7</f>
        <v>0</v>
      </c>
      <c r="R6" s="5">
        <f>$A6*Beiträge!R7</f>
        <v>0</v>
      </c>
      <c r="S6" s="5">
        <f>$A6*Beiträge!S7</f>
        <v>0</v>
      </c>
      <c r="T6" s="5">
        <f>$A6*Beiträge!T7</f>
        <v>0</v>
      </c>
      <c r="U6" s="5">
        <f>$A6*Beiträge!U7</f>
        <v>0</v>
      </c>
    </row>
    <row r="7" spans="1:21" x14ac:dyDescent="0.25">
      <c r="A7">
        <f>IF(Beiträge!A8 &gt;='Ansicht - Vergleich'!$D$12,1,0)</f>
        <v>0</v>
      </c>
      <c r="B7" s="5">
        <f>$A7*Beiträge!B8</f>
        <v>0</v>
      </c>
      <c r="C7" s="5">
        <f>$A7*Beiträge!C8</f>
        <v>0</v>
      </c>
      <c r="D7" s="5">
        <f>$A7*Beiträge!D8</f>
        <v>0</v>
      </c>
      <c r="E7" s="5">
        <f>$A7*Beiträge!E8</f>
        <v>0</v>
      </c>
      <c r="F7" s="5">
        <f>$A7*Beiträge!F8</f>
        <v>0</v>
      </c>
      <c r="G7" s="5">
        <f>$A7*Beiträge!G8</f>
        <v>0</v>
      </c>
      <c r="H7" s="5">
        <f>$A7*Beiträge!H8</f>
        <v>0</v>
      </c>
      <c r="I7" s="5">
        <f>$A7*Beiträge!I8</f>
        <v>0</v>
      </c>
      <c r="J7" s="5">
        <f>$A7*Beiträge!J8</f>
        <v>0</v>
      </c>
      <c r="K7" s="5">
        <f>$A7*Beiträge!K8</f>
        <v>0</v>
      </c>
      <c r="L7" s="5">
        <f>$A7*Beiträge!L8</f>
        <v>0</v>
      </c>
      <c r="M7" s="5">
        <f>$A7*Beiträge!M8</f>
        <v>0</v>
      </c>
      <c r="N7" s="5">
        <f>$A7*Beiträge!N8</f>
        <v>0</v>
      </c>
      <c r="O7" s="5">
        <f>$A7*Beiträge!O8</f>
        <v>0</v>
      </c>
      <c r="P7" s="5">
        <f>$A7*Beiträge!P8</f>
        <v>0</v>
      </c>
      <c r="Q7" s="5">
        <f>$A7*Beiträge!Q8</f>
        <v>0</v>
      </c>
      <c r="R7" s="5">
        <f>$A7*Beiträge!R8</f>
        <v>0</v>
      </c>
      <c r="S7" s="5">
        <f>$A7*Beiträge!S8</f>
        <v>0</v>
      </c>
      <c r="T7" s="5">
        <f>$A7*Beiträge!T8</f>
        <v>0</v>
      </c>
      <c r="U7" s="5">
        <f>$A7*Beiträge!U8</f>
        <v>0</v>
      </c>
    </row>
    <row r="8" spans="1:21" x14ac:dyDescent="0.25">
      <c r="A8">
        <f>IF(Beiträge!A9 &gt;='Ansicht - Vergleich'!$D$12,1,0)</f>
        <v>0</v>
      </c>
      <c r="B8" s="5">
        <f>$A8*Beiträge!B9</f>
        <v>0</v>
      </c>
      <c r="C8" s="5">
        <f>$A8*Beiträge!C9</f>
        <v>0</v>
      </c>
      <c r="D8" s="5">
        <f>$A8*Beiträge!D9</f>
        <v>0</v>
      </c>
      <c r="E8" s="5">
        <f>$A8*Beiträge!E9</f>
        <v>0</v>
      </c>
      <c r="F8" s="5">
        <f>$A8*Beiträge!F9</f>
        <v>0</v>
      </c>
      <c r="G8" s="5">
        <f>$A8*Beiträge!G9</f>
        <v>0</v>
      </c>
      <c r="H8" s="5">
        <f>$A8*Beiträge!H9</f>
        <v>0</v>
      </c>
      <c r="I8" s="5">
        <f>$A8*Beiträge!I9</f>
        <v>0</v>
      </c>
      <c r="J8" s="5">
        <f>$A8*Beiträge!J9</f>
        <v>0</v>
      </c>
      <c r="K8" s="5">
        <f>$A8*Beiträge!K9</f>
        <v>0</v>
      </c>
      <c r="L8" s="5">
        <f>$A8*Beiträge!L9</f>
        <v>0</v>
      </c>
      <c r="M8" s="5">
        <f>$A8*Beiträge!M9</f>
        <v>0</v>
      </c>
      <c r="N8" s="5">
        <f>$A8*Beiträge!N9</f>
        <v>0</v>
      </c>
      <c r="O8" s="5">
        <f>$A8*Beiträge!O9</f>
        <v>0</v>
      </c>
      <c r="P8" s="5">
        <f>$A8*Beiträge!P9</f>
        <v>0</v>
      </c>
      <c r="Q8" s="5">
        <f>$A8*Beiträge!Q9</f>
        <v>0</v>
      </c>
      <c r="R8" s="5">
        <f>$A8*Beiträge!R9</f>
        <v>0</v>
      </c>
      <c r="S8" s="5">
        <f>$A8*Beiträge!S9</f>
        <v>0</v>
      </c>
      <c r="T8" s="5">
        <f>$A8*Beiträge!T9</f>
        <v>0</v>
      </c>
      <c r="U8" s="5">
        <f>$A8*Beiträge!U9</f>
        <v>0</v>
      </c>
    </row>
    <row r="9" spans="1:21" x14ac:dyDescent="0.25">
      <c r="A9">
        <f>IF(Beiträge!A10 &gt;='Ansicht - Vergleich'!$D$12,1,0)</f>
        <v>0</v>
      </c>
      <c r="B9" s="5">
        <f>$A9*Beiträge!B10</f>
        <v>0</v>
      </c>
      <c r="C9" s="5">
        <f>$A9*Beiträge!C10</f>
        <v>0</v>
      </c>
      <c r="D9" s="5">
        <f>$A9*Beiträge!D10</f>
        <v>0</v>
      </c>
      <c r="E9" s="5">
        <f>$A9*Beiträge!E10</f>
        <v>0</v>
      </c>
      <c r="F9" s="5">
        <f>$A9*Beiträge!F10</f>
        <v>0</v>
      </c>
      <c r="G9" s="5">
        <f>$A9*Beiträge!G10</f>
        <v>0</v>
      </c>
      <c r="H9" s="5">
        <f>$A9*Beiträge!H10</f>
        <v>0</v>
      </c>
      <c r="I9" s="5">
        <f>$A9*Beiträge!I10</f>
        <v>0</v>
      </c>
      <c r="J9" s="5">
        <f>$A9*Beiträge!J10</f>
        <v>0</v>
      </c>
      <c r="K9" s="5">
        <f>$A9*Beiträge!K10</f>
        <v>0</v>
      </c>
      <c r="L9" s="5">
        <f>$A9*Beiträge!L10</f>
        <v>0</v>
      </c>
      <c r="M9" s="5">
        <f>$A9*Beiträge!M10</f>
        <v>0</v>
      </c>
      <c r="N9" s="5">
        <f>$A9*Beiträge!N10</f>
        <v>0</v>
      </c>
      <c r="O9" s="5">
        <f>$A9*Beiträge!O10</f>
        <v>0</v>
      </c>
      <c r="P9" s="5">
        <f>$A9*Beiträge!P10</f>
        <v>0</v>
      </c>
      <c r="Q9" s="5">
        <f>$A9*Beiträge!Q10</f>
        <v>0</v>
      </c>
      <c r="R9" s="5">
        <f>$A9*Beiträge!R10</f>
        <v>0</v>
      </c>
      <c r="S9" s="5">
        <f>$A9*Beiträge!S10</f>
        <v>0</v>
      </c>
      <c r="T9" s="5">
        <f>$A9*Beiträge!T10</f>
        <v>0</v>
      </c>
      <c r="U9" s="5">
        <f>$A9*Beiträge!U10</f>
        <v>0</v>
      </c>
    </row>
    <row r="10" spans="1:21" x14ac:dyDescent="0.25">
      <c r="A10">
        <f>IF(Beiträge!A11 &gt;='Ansicht - Vergleich'!$D$12,1,0)</f>
        <v>0</v>
      </c>
      <c r="B10" s="5">
        <f>$A10*Beiträge!B11</f>
        <v>0</v>
      </c>
      <c r="C10" s="5">
        <f>$A10*Beiträge!C11</f>
        <v>0</v>
      </c>
      <c r="D10" s="5">
        <f>$A10*Beiträge!D11</f>
        <v>0</v>
      </c>
      <c r="E10" s="5">
        <f>$A10*Beiträge!E11</f>
        <v>0</v>
      </c>
      <c r="F10" s="5">
        <f>$A10*Beiträge!F11</f>
        <v>0</v>
      </c>
      <c r="G10" s="5">
        <f>$A10*Beiträge!G11</f>
        <v>0</v>
      </c>
      <c r="H10" s="5">
        <f>$A10*Beiträge!H11</f>
        <v>0</v>
      </c>
      <c r="I10" s="5">
        <f>$A10*Beiträge!I11</f>
        <v>0</v>
      </c>
      <c r="J10" s="5">
        <f>$A10*Beiträge!J11</f>
        <v>0</v>
      </c>
      <c r="K10" s="5">
        <f>$A10*Beiträge!K11</f>
        <v>0</v>
      </c>
      <c r="L10" s="5">
        <f>$A10*Beiträge!L11</f>
        <v>0</v>
      </c>
      <c r="M10" s="5">
        <f>$A10*Beiträge!M11</f>
        <v>0</v>
      </c>
      <c r="N10" s="5">
        <f>$A10*Beiträge!N11</f>
        <v>0</v>
      </c>
      <c r="O10" s="5">
        <f>$A10*Beiträge!O11</f>
        <v>0</v>
      </c>
      <c r="P10" s="5">
        <f>$A10*Beiträge!P11</f>
        <v>0</v>
      </c>
      <c r="Q10" s="5">
        <f>$A10*Beiträge!Q11</f>
        <v>0</v>
      </c>
      <c r="R10" s="5">
        <f>$A10*Beiträge!R11</f>
        <v>0</v>
      </c>
      <c r="S10" s="5">
        <f>$A10*Beiträge!S11</f>
        <v>0</v>
      </c>
      <c r="T10" s="5">
        <f>$A10*Beiträge!T11</f>
        <v>0</v>
      </c>
      <c r="U10" s="5">
        <f>$A10*Beiträge!U11</f>
        <v>0</v>
      </c>
    </row>
    <row r="11" spans="1:21" x14ac:dyDescent="0.25">
      <c r="A11">
        <f>IF(Beiträge!A12 &gt;='Ansicht - Vergleich'!$D$12,1,0)</f>
        <v>0</v>
      </c>
      <c r="B11" s="5">
        <f>$A11*Beiträge!B12</f>
        <v>0</v>
      </c>
      <c r="C11" s="5">
        <f>$A11*Beiträge!C12</f>
        <v>0</v>
      </c>
      <c r="D11" s="5">
        <f>$A11*Beiträge!D12</f>
        <v>0</v>
      </c>
      <c r="E11" s="5">
        <f>$A11*Beiträge!E12</f>
        <v>0</v>
      </c>
      <c r="F11" s="5">
        <f>$A11*Beiträge!F12</f>
        <v>0</v>
      </c>
      <c r="G11" s="5">
        <f>$A11*Beiträge!G12</f>
        <v>0</v>
      </c>
      <c r="H11" s="5">
        <f>$A11*Beiträge!H12</f>
        <v>0</v>
      </c>
      <c r="I11" s="5">
        <f>$A11*Beiträge!I12</f>
        <v>0</v>
      </c>
      <c r="J11" s="5">
        <f>$A11*Beiträge!J12</f>
        <v>0</v>
      </c>
      <c r="K11" s="5">
        <f>$A11*Beiträge!K12</f>
        <v>0</v>
      </c>
      <c r="L11" s="5">
        <f>$A11*Beiträge!L12</f>
        <v>0</v>
      </c>
      <c r="M11" s="5">
        <f>$A11*Beiträge!M12</f>
        <v>0</v>
      </c>
      <c r="N11" s="5">
        <f>$A11*Beiträge!N12</f>
        <v>0</v>
      </c>
      <c r="O11" s="5">
        <f>$A11*Beiträge!O12</f>
        <v>0</v>
      </c>
      <c r="P11" s="5">
        <f>$A11*Beiträge!P12</f>
        <v>0</v>
      </c>
      <c r="Q11" s="5">
        <f>$A11*Beiträge!Q12</f>
        <v>0</v>
      </c>
      <c r="R11" s="5">
        <f>$A11*Beiträge!R12</f>
        <v>0</v>
      </c>
      <c r="S11" s="5">
        <f>$A11*Beiträge!S12</f>
        <v>0</v>
      </c>
      <c r="T11" s="5">
        <f>$A11*Beiträge!T12</f>
        <v>0</v>
      </c>
      <c r="U11" s="5">
        <f>$A11*Beiträge!U12</f>
        <v>0</v>
      </c>
    </row>
    <row r="12" spans="1:21" x14ac:dyDescent="0.25">
      <c r="A12">
        <f>IF(Beiträge!A13 &gt;='Ansicht - Vergleich'!$D$12,1,0)</f>
        <v>0</v>
      </c>
      <c r="B12" s="5">
        <f>$A12*Beiträge!B13</f>
        <v>0</v>
      </c>
      <c r="C12" s="5">
        <f>$A12*Beiträge!C13</f>
        <v>0</v>
      </c>
      <c r="D12" s="5">
        <f>$A12*Beiträge!D13</f>
        <v>0</v>
      </c>
      <c r="E12" s="5">
        <f>$A12*Beiträge!E13</f>
        <v>0</v>
      </c>
      <c r="F12" s="5">
        <f>$A12*Beiträge!F13</f>
        <v>0</v>
      </c>
      <c r="G12" s="5">
        <f>$A12*Beiträge!G13</f>
        <v>0</v>
      </c>
      <c r="H12" s="5">
        <f>$A12*Beiträge!H13</f>
        <v>0</v>
      </c>
      <c r="I12" s="5">
        <f>$A12*Beiträge!I13</f>
        <v>0</v>
      </c>
      <c r="J12" s="5">
        <f>$A12*Beiträge!J13</f>
        <v>0</v>
      </c>
      <c r="K12" s="5">
        <f>$A12*Beiträge!K13</f>
        <v>0</v>
      </c>
      <c r="L12" s="5">
        <f>$A12*Beiträge!L13</f>
        <v>0</v>
      </c>
      <c r="M12" s="5">
        <f>$A12*Beiträge!M13</f>
        <v>0</v>
      </c>
      <c r="N12" s="5">
        <f>$A12*Beiträge!N13</f>
        <v>0</v>
      </c>
      <c r="O12" s="5">
        <f>$A12*Beiträge!O13</f>
        <v>0</v>
      </c>
      <c r="P12" s="5">
        <f>$A12*Beiträge!P13</f>
        <v>0</v>
      </c>
      <c r="Q12" s="5">
        <f>$A12*Beiträge!Q13</f>
        <v>0</v>
      </c>
      <c r="R12" s="5">
        <f>$A12*Beiträge!R13</f>
        <v>0</v>
      </c>
      <c r="S12" s="5">
        <f>$A12*Beiträge!S13</f>
        <v>0</v>
      </c>
      <c r="T12" s="5">
        <f>$A12*Beiträge!T13</f>
        <v>0</v>
      </c>
      <c r="U12" s="5">
        <f>$A12*Beiträge!U13</f>
        <v>0</v>
      </c>
    </row>
    <row r="13" spans="1:21" x14ac:dyDescent="0.25">
      <c r="A13">
        <f>IF(Beiträge!A14 &gt;='Ansicht - Vergleich'!$D$12,1,0)</f>
        <v>0</v>
      </c>
      <c r="B13" s="5">
        <f>$A13*Beiträge!B14</f>
        <v>0</v>
      </c>
      <c r="C13" s="5">
        <f>$A13*Beiträge!C14</f>
        <v>0</v>
      </c>
      <c r="D13" s="5">
        <f>$A13*Beiträge!D14</f>
        <v>0</v>
      </c>
      <c r="E13" s="5">
        <f>$A13*Beiträge!E14</f>
        <v>0</v>
      </c>
      <c r="F13" s="5">
        <f>$A13*Beiträge!F14</f>
        <v>0</v>
      </c>
      <c r="G13" s="5">
        <f>$A13*Beiträge!G14</f>
        <v>0</v>
      </c>
      <c r="H13" s="5">
        <f>$A13*Beiträge!H14</f>
        <v>0</v>
      </c>
      <c r="I13" s="5">
        <f>$A13*Beiträge!I14</f>
        <v>0</v>
      </c>
      <c r="J13" s="5">
        <f>$A13*Beiträge!J14</f>
        <v>0</v>
      </c>
      <c r="K13" s="5">
        <f>$A13*Beiträge!K14</f>
        <v>0</v>
      </c>
      <c r="L13" s="5">
        <f>$A13*Beiträge!L14</f>
        <v>0</v>
      </c>
      <c r="M13" s="5">
        <f>$A13*Beiträge!M14</f>
        <v>0</v>
      </c>
      <c r="N13" s="5">
        <f>$A13*Beiträge!N14</f>
        <v>0</v>
      </c>
      <c r="O13" s="5">
        <f>$A13*Beiträge!O14</f>
        <v>0</v>
      </c>
      <c r="P13" s="5">
        <f>$A13*Beiträge!P14</f>
        <v>0</v>
      </c>
      <c r="Q13" s="5">
        <f>$A13*Beiträge!Q14</f>
        <v>0</v>
      </c>
      <c r="R13" s="5">
        <f>$A13*Beiträge!R14</f>
        <v>0</v>
      </c>
      <c r="S13" s="5">
        <f>$A13*Beiträge!S14</f>
        <v>0</v>
      </c>
      <c r="T13" s="5">
        <f>$A13*Beiträge!T14</f>
        <v>0</v>
      </c>
      <c r="U13" s="5">
        <f>$A13*Beiträge!U14</f>
        <v>0</v>
      </c>
    </row>
    <row r="14" spans="1:21" x14ac:dyDescent="0.25">
      <c r="A14">
        <f>IF(Beiträge!A15 &gt;='Ansicht - Vergleich'!$D$12,1,0)</f>
        <v>0</v>
      </c>
      <c r="B14" s="5">
        <f>$A14*Beiträge!B15</f>
        <v>0</v>
      </c>
      <c r="C14" s="5">
        <f>$A14*Beiträge!C15</f>
        <v>0</v>
      </c>
      <c r="D14" s="5">
        <f>$A14*Beiträge!D15</f>
        <v>0</v>
      </c>
      <c r="E14" s="5">
        <f>$A14*Beiträge!E15</f>
        <v>0</v>
      </c>
      <c r="F14" s="5">
        <f>$A14*Beiträge!F15</f>
        <v>0</v>
      </c>
      <c r="G14" s="5">
        <f>$A14*Beiträge!G15</f>
        <v>0</v>
      </c>
      <c r="H14" s="5">
        <f>$A14*Beiträge!H15</f>
        <v>0</v>
      </c>
      <c r="I14" s="5">
        <f>$A14*Beiträge!I15</f>
        <v>0</v>
      </c>
      <c r="J14" s="5">
        <f>$A14*Beiträge!J15</f>
        <v>0</v>
      </c>
      <c r="K14" s="5">
        <f>$A14*Beiträge!K15</f>
        <v>0</v>
      </c>
      <c r="L14" s="5">
        <f>$A14*Beiträge!L15</f>
        <v>0</v>
      </c>
      <c r="M14" s="5">
        <f>$A14*Beiträge!M15</f>
        <v>0</v>
      </c>
      <c r="N14" s="5">
        <f>$A14*Beiträge!N15</f>
        <v>0</v>
      </c>
      <c r="O14" s="5">
        <f>$A14*Beiträge!O15</f>
        <v>0</v>
      </c>
      <c r="P14" s="5">
        <f>$A14*Beiträge!P15</f>
        <v>0</v>
      </c>
      <c r="Q14" s="5">
        <f>$A14*Beiträge!Q15</f>
        <v>0</v>
      </c>
      <c r="R14" s="5">
        <f>$A14*Beiträge!R15</f>
        <v>0</v>
      </c>
      <c r="S14" s="5">
        <f>$A14*Beiträge!S15</f>
        <v>0</v>
      </c>
      <c r="T14" s="5">
        <f>$A14*Beiträge!T15</f>
        <v>0</v>
      </c>
      <c r="U14" s="5">
        <f>$A14*Beiträge!U15</f>
        <v>0</v>
      </c>
    </row>
    <row r="15" spans="1:21" x14ac:dyDescent="0.25">
      <c r="A15">
        <f>IF(Beiträge!A16 &gt;='Ansicht - Vergleich'!$D$12,1,0)</f>
        <v>0</v>
      </c>
      <c r="B15" s="5">
        <f>$A15*Beiträge!B16</f>
        <v>0</v>
      </c>
      <c r="C15" s="5">
        <f>$A15*Beiträge!C16</f>
        <v>0</v>
      </c>
      <c r="D15" s="5">
        <f>$A15*Beiträge!D16</f>
        <v>0</v>
      </c>
      <c r="E15" s="5">
        <f>$A15*Beiträge!E16</f>
        <v>0</v>
      </c>
      <c r="F15" s="5">
        <f>$A15*Beiträge!F16</f>
        <v>0</v>
      </c>
      <c r="G15" s="5">
        <f>$A15*Beiträge!G16</f>
        <v>0</v>
      </c>
      <c r="H15" s="5">
        <f>$A15*Beiträge!H16</f>
        <v>0</v>
      </c>
      <c r="I15" s="5">
        <f>$A15*Beiträge!I16</f>
        <v>0</v>
      </c>
      <c r="J15" s="5">
        <f>$A15*Beiträge!J16</f>
        <v>0</v>
      </c>
      <c r="K15" s="5">
        <f>$A15*Beiträge!K16</f>
        <v>0</v>
      </c>
      <c r="L15" s="5">
        <f>$A15*Beiträge!L16</f>
        <v>0</v>
      </c>
      <c r="M15" s="5">
        <f>$A15*Beiträge!M16</f>
        <v>0</v>
      </c>
      <c r="N15" s="5">
        <f>$A15*Beiträge!N16</f>
        <v>0</v>
      </c>
      <c r="O15" s="5">
        <f>$A15*Beiträge!O16</f>
        <v>0</v>
      </c>
      <c r="P15" s="5">
        <f>$A15*Beiträge!P16</f>
        <v>0</v>
      </c>
      <c r="Q15" s="5">
        <f>$A15*Beiträge!Q16</f>
        <v>0</v>
      </c>
      <c r="R15" s="5">
        <f>$A15*Beiträge!R16</f>
        <v>0</v>
      </c>
      <c r="S15" s="5">
        <f>$A15*Beiträge!S16</f>
        <v>0</v>
      </c>
      <c r="T15" s="5">
        <f>$A15*Beiträge!T16</f>
        <v>0</v>
      </c>
      <c r="U15" s="5">
        <f>$A15*Beiträge!U16</f>
        <v>0</v>
      </c>
    </row>
    <row r="16" spans="1:21" x14ac:dyDescent="0.25">
      <c r="A16">
        <f>IF(Beiträge!A17 &gt;='Ansicht - Vergleich'!$D$12,1,0)</f>
        <v>0</v>
      </c>
      <c r="B16" s="5">
        <f>$A16*Beiträge!B17</f>
        <v>0</v>
      </c>
      <c r="C16" s="5">
        <f>$A16*Beiträge!C17</f>
        <v>0</v>
      </c>
      <c r="D16" s="5">
        <f>$A16*Beiträge!D17</f>
        <v>0</v>
      </c>
      <c r="E16" s="5">
        <f>$A16*Beiträge!E17</f>
        <v>0</v>
      </c>
      <c r="F16" s="5">
        <f>$A16*Beiträge!F17</f>
        <v>0</v>
      </c>
      <c r="G16" s="5">
        <f>$A16*Beiträge!G17</f>
        <v>0</v>
      </c>
      <c r="H16" s="5">
        <f>$A16*Beiträge!H17</f>
        <v>0</v>
      </c>
      <c r="I16" s="5">
        <f>$A16*Beiträge!I17</f>
        <v>0</v>
      </c>
      <c r="J16" s="5">
        <f>$A16*Beiträge!J17</f>
        <v>0</v>
      </c>
      <c r="K16" s="5">
        <f>$A16*Beiträge!K17</f>
        <v>0</v>
      </c>
      <c r="L16" s="5">
        <f>$A16*Beiträge!L17</f>
        <v>0</v>
      </c>
      <c r="M16" s="5">
        <f>$A16*Beiträge!M17</f>
        <v>0</v>
      </c>
      <c r="N16" s="5">
        <f>$A16*Beiträge!N17</f>
        <v>0</v>
      </c>
      <c r="O16" s="5">
        <f>$A16*Beiträge!O17</f>
        <v>0</v>
      </c>
      <c r="P16" s="5">
        <f>$A16*Beiträge!P17</f>
        <v>0</v>
      </c>
      <c r="Q16" s="5">
        <f>$A16*Beiträge!Q17</f>
        <v>0</v>
      </c>
      <c r="R16" s="5">
        <f>$A16*Beiträge!R17</f>
        <v>0</v>
      </c>
      <c r="S16" s="5">
        <f>$A16*Beiträge!S17</f>
        <v>0</v>
      </c>
      <c r="T16" s="5">
        <f>$A16*Beiträge!T17</f>
        <v>0</v>
      </c>
      <c r="U16" s="5">
        <f>$A16*Beiträge!U17</f>
        <v>0</v>
      </c>
    </row>
    <row r="17" spans="1:21" x14ac:dyDescent="0.25">
      <c r="A17">
        <f>IF(Beiträge!A18 &gt;='Ansicht - Vergleich'!$D$12,1,0)</f>
        <v>0</v>
      </c>
      <c r="B17" s="5">
        <f>$A17*Beiträge!B18</f>
        <v>0</v>
      </c>
      <c r="C17" s="5">
        <f>$A17*Beiträge!C18</f>
        <v>0</v>
      </c>
      <c r="D17" s="5">
        <f>$A17*Beiträge!D18</f>
        <v>0</v>
      </c>
      <c r="E17" s="5">
        <f>$A17*Beiträge!E18</f>
        <v>0</v>
      </c>
      <c r="F17" s="5">
        <f>$A17*Beiträge!F18</f>
        <v>0</v>
      </c>
      <c r="G17" s="5">
        <f>$A17*Beiträge!G18</f>
        <v>0</v>
      </c>
      <c r="H17" s="5">
        <f>$A17*Beiträge!H18</f>
        <v>0</v>
      </c>
      <c r="I17" s="5">
        <f>$A17*Beiträge!I18</f>
        <v>0</v>
      </c>
      <c r="J17" s="5">
        <f>$A17*Beiträge!J18</f>
        <v>0</v>
      </c>
      <c r="K17" s="5">
        <f>$A17*Beiträge!K18</f>
        <v>0</v>
      </c>
      <c r="L17" s="5">
        <f>$A17*Beiträge!L18</f>
        <v>0</v>
      </c>
      <c r="M17" s="5">
        <f>$A17*Beiträge!M18</f>
        <v>0</v>
      </c>
      <c r="N17" s="5">
        <f>$A17*Beiträge!N18</f>
        <v>0</v>
      </c>
      <c r="O17" s="5">
        <f>$A17*Beiträge!O18</f>
        <v>0</v>
      </c>
      <c r="P17" s="5">
        <f>$A17*Beiträge!P18</f>
        <v>0</v>
      </c>
      <c r="Q17" s="5">
        <f>$A17*Beiträge!Q18</f>
        <v>0</v>
      </c>
      <c r="R17" s="5">
        <f>$A17*Beiträge!R18</f>
        <v>0</v>
      </c>
      <c r="S17" s="5">
        <f>$A17*Beiträge!S18</f>
        <v>0</v>
      </c>
      <c r="T17" s="5">
        <f>$A17*Beiträge!T18</f>
        <v>0</v>
      </c>
      <c r="U17" s="5">
        <f>$A17*Beiträge!U18</f>
        <v>0</v>
      </c>
    </row>
    <row r="18" spans="1:21" x14ac:dyDescent="0.25">
      <c r="A18">
        <f>IF(Beiträge!A19 &gt;='Ansicht - Vergleich'!$D$12,1,0)</f>
        <v>0</v>
      </c>
      <c r="B18" s="5">
        <f>$A18*Beiträge!B19</f>
        <v>0</v>
      </c>
      <c r="C18" s="5">
        <f>$A18*Beiträge!C19</f>
        <v>0</v>
      </c>
      <c r="D18" s="5">
        <f>$A18*Beiträge!D19</f>
        <v>0</v>
      </c>
      <c r="E18" s="5">
        <f>$A18*Beiträge!E19</f>
        <v>0</v>
      </c>
      <c r="F18" s="5">
        <f>$A18*Beiträge!F19</f>
        <v>0</v>
      </c>
      <c r="G18" s="5">
        <f>$A18*Beiträge!G19</f>
        <v>0</v>
      </c>
      <c r="H18" s="5">
        <f>$A18*Beiträge!H19</f>
        <v>0</v>
      </c>
      <c r="I18" s="5">
        <f>$A18*Beiträge!I19</f>
        <v>0</v>
      </c>
      <c r="J18" s="5">
        <f>$A18*Beiträge!J19</f>
        <v>0</v>
      </c>
      <c r="K18" s="5">
        <f>$A18*Beiträge!K19</f>
        <v>0</v>
      </c>
      <c r="L18" s="5">
        <f>$A18*Beiträge!L19</f>
        <v>0</v>
      </c>
      <c r="M18" s="5">
        <f>$A18*Beiträge!M19</f>
        <v>0</v>
      </c>
      <c r="N18" s="5">
        <f>$A18*Beiträge!N19</f>
        <v>0</v>
      </c>
      <c r="O18" s="5">
        <f>$A18*Beiträge!O19</f>
        <v>0</v>
      </c>
      <c r="P18" s="5">
        <f>$A18*Beiträge!P19</f>
        <v>0</v>
      </c>
      <c r="Q18" s="5">
        <f>$A18*Beiträge!Q19</f>
        <v>0</v>
      </c>
      <c r="R18" s="5">
        <f>$A18*Beiträge!R19</f>
        <v>0</v>
      </c>
      <c r="S18" s="5">
        <f>$A18*Beiträge!S19</f>
        <v>0</v>
      </c>
      <c r="T18" s="5">
        <f>$A18*Beiträge!T19</f>
        <v>0</v>
      </c>
      <c r="U18" s="5">
        <f>$A18*Beiträge!U19</f>
        <v>0</v>
      </c>
    </row>
    <row r="19" spans="1:21" x14ac:dyDescent="0.25">
      <c r="A19">
        <f>IF(Beiträge!A20 &gt;='Ansicht - Vergleich'!$D$12,1,0)</f>
        <v>0</v>
      </c>
      <c r="B19" s="5">
        <f>$A19*Beiträge!B20</f>
        <v>0</v>
      </c>
      <c r="C19" s="5">
        <f>$A19*Beiträge!C20</f>
        <v>0</v>
      </c>
      <c r="D19" s="5">
        <f>$A19*Beiträge!D20</f>
        <v>0</v>
      </c>
      <c r="E19" s="5">
        <f>$A19*Beiträge!E20</f>
        <v>0</v>
      </c>
      <c r="F19" s="5">
        <f>$A19*Beiträge!F20</f>
        <v>0</v>
      </c>
      <c r="G19" s="5">
        <f>$A19*Beiträge!G20</f>
        <v>0</v>
      </c>
      <c r="H19" s="5">
        <f>$A19*Beiträge!H20</f>
        <v>0</v>
      </c>
      <c r="I19" s="5">
        <f>$A19*Beiträge!I20</f>
        <v>0</v>
      </c>
      <c r="J19" s="5">
        <f>$A19*Beiträge!J20</f>
        <v>0</v>
      </c>
      <c r="K19" s="5">
        <f>$A19*Beiträge!K20</f>
        <v>0</v>
      </c>
      <c r="L19" s="5">
        <f>$A19*Beiträge!L20</f>
        <v>0</v>
      </c>
      <c r="M19" s="5">
        <f>$A19*Beiträge!M20</f>
        <v>0</v>
      </c>
      <c r="N19" s="5">
        <f>$A19*Beiträge!N20</f>
        <v>0</v>
      </c>
      <c r="O19" s="5">
        <f>$A19*Beiträge!O20</f>
        <v>0</v>
      </c>
      <c r="P19" s="5">
        <f>$A19*Beiträge!P20</f>
        <v>0</v>
      </c>
      <c r="Q19" s="5">
        <f>$A19*Beiträge!Q20</f>
        <v>0</v>
      </c>
      <c r="R19" s="5">
        <f>$A19*Beiträge!R20</f>
        <v>0</v>
      </c>
      <c r="S19" s="5">
        <f>$A19*Beiträge!S20</f>
        <v>0</v>
      </c>
      <c r="T19" s="5">
        <f>$A19*Beiträge!T20</f>
        <v>0</v>
      </c>
      <c r="U19" s="5">
        <f>$A19*Beiträge!U20</f>
        <v>0</v>
      </c>
    </row>
    <row r="20" spans="1:21" x14ac:dyDescent="0.25">
      <c r="A20">
        <f>IF(Beiträge!A21 &gt;='Ansicht - Vergleich'!$D$12,1,0)</f>
        <v>0</v>
      </c>
      <c r="B20" s="5">
        <f>$A20*Beiträge!B21</f>
        <v>0</v>
      </c>
      <c r="C20" s="5">
        <f>$A20*Beiträge!C21</f>
        <v>0</v>
      </c>
      <c r="D20" s="5">
        <f>$A20*Beiträge!D21</f>
        <v>0</v>
      </c>
      <c r="E20" s="5">
        <f>$A20*Beiträge!E21</f>
        <v>0</v>
      </c>
      <c r="F20" s="5">
        <f>$A20*Beiträge!F21</f>
        <v>0</v>
      </c>
      <c r="G20" s="5">
        <f>$A20*Beiträge!G21</f>
        <v>0</v>
      </c>
      <c r="H20" s="5">
        <f>$A20*Beiträge!H21</f>
        <v>0</v>
      </c>
      <c r="I20" s="5">
        <f>$A20*Beiträge!I21</f>
        <v>0</v>
      </c>
      <c r="J20" s="5">
        <f>$A20*Beiträge!J21</f>
        <v>0</v>
      </c>
      <c r="K20" s="5">
        <f>$A20*Beiträge!K21</f>
        <v>0</v>
      </c>
      <c r="L20" s="5">
        <f>$A20*Beiträge!L21</f>
        <v>0</v>
      </c>
      <c r="M20" s="5">
        <f>$A20*Beiträge!M21</f>
        <v>0</v>
      </c>
      <c r="N20" s="5">
        <f>$A20*Beiträge!N21</f>
        <v>0</v>
      </c>
      <c r="O20" s="5">
        <f>$A20*Beiträge!O21</f>
        <v>0</v>
      </c>
      <c r="P20" s="5">
        <f>$A20*Beiträge!P21</f>
        <v>0</v>
      </c>
      <c r="Q20" s="5">
        <f>$A20*Beiträge!Q21</f>
        <v>0</v>
      </c>
      <c r="R20" s="5">
        <f>$A20*Beiträge!R21</f>
        <v>0</v>
      </c>
      <c r="S20" s="5">
        <f>$A20*Beiträge!S21</f>
        <v>0</v>
      </c>
      <c r="T20" s="5">
        <f>$A20*Beiträge!T21</f>
        <v>0</v>
      </c>
      <c r="U20" s="5">
        <f>$A20*Beiträge!U21</f>
        <v>0</v>
      </c>
    </row>
    <row r="21" spans="1:21" x14ac:dyDescent="0.25">
      <c r="A21">
        <f>IF(Beiträge!A22 &gt;='Ansicht - Vergleich'!$D$12,1,0)</f>
        <v>0</v>
      </c>
      <c r="B21" s="5">
        <f>$A21*Beiträge!B22</f>
        <v>0</v>
      </c>
      <c r="C21" s="5">
        <f>$A21*Beiträge!C22</f>
        <v>0</v>
      </c>
      <c r="D21" s="5">
        <f>$A21*Beiträge!D22</f>
        <v>0</v>
      </c>
      <c r="E21" s="5">
        <f>$A21*Beiträge!E22</f>
        <v>0</v>
      </c>
      <c r="F21" s="5">
        <f>$A21*Beiträge!F22</f>
        <v>0</v>
      </c>
      <c r="G21" s="5">
        <f>$A21*Beiträge!G22</f>
        <v>0</v>
      </c>
      <c r="H21" s="5">
        <f>$A21*Beiträge!H22</f>
        <v>0</v>
      </c>
      <c r="I21" s="5">
        <f>$A21*Beiträge!I22</f>
        <v>0</v>
      </c>
      <c r="J21" s="5">
        <f>$A21*Beiträge!J22</f>
        <v>0</v>
      </c>
      <c r="K21" s="5">
        <f>$A21*Beiträge!K22</f>
        <v>0</v>
      </c>
      <c r="L21" s="5">
        <f>$A21*Beiträge!L22</f>
        <v>0</v>
      </c>
      <c r="M21" s="5">
        <f>$A21*Beiträge!M22</f>
        <v>0</v>
      </c>
      <c r="N21" s="5">
        <f>$A21*Beiträge!N22</f>
        <v>0</v>
      </c>
      <c r="O21" s="5">
        <f>$A21*Beiträge!O22</f>
        <v>0</v>
      </c>
      <c r="P21" s="5">
        <f>$A21*Beiträge!P22</f>
        <v>0</v>
      </c>
      <c r="Q21" s="5">
        <f>$A21*Beiträge!Q22</f>
        <v>0</v>
      </c>
      <c r="R21" s="5">
        <f>$A21*Beiträge!R22</f>
        <v>0</v>
      </c>
      <c r="S21" s="5">
        <f>$A21*Beiträge!S22</f>
        <v>0</v>
      </c>
      <c r="T21" s="5">
        <f>$A21*Beiträge!T22</f>
        <v>0</v>
      </c>
      <c r="U21" s="5">
        <f>$A21*Beiträge!U22</f>
        <v>0</v>
      </c>
    </row>
    <row r="22" spans="1:21" x14ac:dyDescent="0.25">
      <c r="A22">
        <f>IF(Beiträge!A23 &gt;='Ansicht - Vergleich'!$D$12,1,0)</f>
        <v>0</v>
      </c>
      <c r="B22" s="5">
        <f>$A22*Beiträge!B23</f>
        <v>0</v>
      </c>
      <c r="C22" s="5">
        <f>$A22*Beiträge!C23</f>
        <v>0</v>
      </c>
      <c r="D22" s="5">
        <f>$A22*Beiträge!D23</f>
        <v>0</v>
      </c>
      <c r="E22" s="5">
        <f>$A22*Beiträge!E23</f>
        <v>0</v>
      </c>
      <c r="F22" s="5">
        <f>$A22*Beiträge!F23</f>
        <v>0</v>
      </c>
      <c r="G22" s="5">
        <f>$A22*Beiträge!G23</f>
        <v>0</v>
      </c>
      <c r="H22" s="5">
        <f>$A22*Beiträge!H23</f>
        <v>0</v>
      </c>
      <c r="I22" s="5">
        <f>$A22*Beiträge!I23</f>
        <v>0</v>
      </c>
      <c r="J22" s="5">
        <f>$A22*Beiträge!J23</f>
        <v>0</v>
      </c>
      <c r="K22" s="5">
        <f>$A22*Beiträge!K23</f>
        <v>0</v>
      </c>
      <c r="L22" s="5">
        <f>$A22*Beiträge!L23</f>
        <v>0</v>
      </c>
      <c r="M22" s="5">
        <f>$A22*Beiträge!M23</f>
        <v>0</v>
      </c>
      <c r="N22" s="5">
        <f>$A22*Beiträge!N23</f>
        <v>0</v>
      </c>
      <c r="O22" s="5">
        <f>$A22*Beiträge!O23</f>
        <v>0</v>
      </c>
      <c r="P22" s="5">
        <f>$A22*Beiträge!P23</f>
        <v>0</v>
      </c>
      <c r="Q22" s="5">
        <f>$A22*Beiträge!Q23</f>
        <v>0</v>
      </c>
      <c r="R22" s="5">
        <f>$A22*Beiträge!R23</f>
        <v>0</v>
      </c>
      <c r="S22" s="5">
        <f>$A22*Beiträge!S23</f>
        <v>0</v>
      </c>
      <c r="T22" s="5">
        <f>$A22*Beiträge!T23</f>
        <v>0</v>
      </c>
      <c r="U22" s="5">
        <f>$A22*Beiträge!U23</f>
        <v>0</v>
      </c>
    </row>
    <row r="23" spans="1:21" x14ac:dyDescent="0.25">
      <c r="A23">
        <f>IF(Beiträge!A24 &gt;='Ansicht - Vergleich'!$D$12,1,0)</f>
        <v>0</v>
      </c>
      <c r="B23" s="5">
        <f>$A23*Beiträge!B24</f>
        <v>0</v>
      </c>
      <c r="C23" s="5">
        <f>$A23*Beiträge!C24</f>
        <v>0</v>
      </c>
      <c r="D23" s="5">
        <f>$A23*Beiträge!D24</f>
        <v>0</v>
      </c>
      <c r="E23" s="5">
        <f>$A23*Beiträge!E24</f>
        <v>0</v>
      </c>
      <c r="F23" s="5">
        <f>$A23*Beiträge!F24</f>
        <v>0</v>
      </c>
      <c r="G23" s="5">
        <f>$A23*Beiträge!G24</f>
        <v>0</v>
      </c>
      <c r="H23" s="5">
        <f>$A23*Beiträge!H24</f>
        <v>0</v>
      </c>
      <c r="I23" s="5">
        <f>$A23*Beiträge!I24</f>
        <v>0</v>
      </c>
      <c r="J23" s="5">
        <f>$A23*Beiträge!J24</f>
        <v>0</v>
      </c>
      <c r="K23" s="5">
        <f>$A23*Beiträge!K24</f>
        <v>0</v>
      </c>
      <c r="L23" s="5">
        <f>$A23*Beiträge!L24</f>
        <v>0</v>
      </c>
      <c r="M23" s="5">
        <f>$A23*Beiträge!M24</f>
        <v>0</v>
      </c>
      <c r="N23" s="5">
        <f>$A23*Beiträge!N24</f>
        <v>0</v>
      </c>
      <c r="O23" s="5">
        <f>$A23*Beiträge!O24</f>
        <v>0</v>
      </c>
      <c r="P23" s="5">
        <f>$A23*Beiträge!P24</f>
        <v>0</v>
      </c>
      <c r="Q23" s="5">
        <f>$A23*Beiträge!Q24</f>
        <v>0</v>
      </c>
      <c r="R23" s="5">
        <f>$A23*Beiträge!R24</f>
        <v>0</v>
      </c>
      <c r="S23" s="5">
        <f>$A23*Beiträge!S24</f>
        <v>0</v>
      </c>
      <c r="T23" s="5">
        <f>$A23*Beiträge!T24</f>
        <v>0</v>
      </c>
      <c r="U23" s="5">
        <f>$A23*Beiträge!U24</f>
        <v>0</v>
      </c>
    </row>
    <row r="24" spans="1:21" x14ac:dyDescent="0.25">
      <c r="A24">
        <f>IF(Beiträge!A25 &gt;='Ansicht - Vergleich'!$D$12,1,0)</f>
        <v>0</v>
      </c>
      <c r="B24" s="5">
        <f>$A24*Beiträge!B25</f>
        <v>0</v>
      </c>
      <c r="C24" s="5">
        <f>$A24*Beiträge!C25</f>
        <v>0</v>
      </c>
      <c r="D24" s="5">
        <f>$A24*Beiträge!D25</f>
        <v>0</v>
      </c>
      <c r="E24" s="5">
        <f>$A24*Beiträge!E25</f>
        <v>0</v>
      </c>
      <c r="F24" s="5">
        <f>$A24*Beiträge!F25</f>
        <v>0</v>
      </c>
      <c r="G24" s="5">
        <f>$A24*Beiträge!G25</f>
        <v>0</v>
      </c>
      <c r="H24" s="5">
        <f>$A24*Beiträge!H25</f>
        <v>0</v>
      </c>
      <c r="I24" s="5">
        <f>$A24*Beiträge!I25</f>
        <v>0</v>
      </c>
      <c r="J24" s="5">
        <f>$A24*Beiträge!J25</f>
        <v>0</v>
      </c>
      <c r="K24" s="5">
        <f>$A24*Beiträge!K25</f>
        <v>0</v>
      </c>
      <c r="L24" s="5">
        <f>$A24*Beiträge!L25</f>
        <v>0</v>
      </c>
      <c r="M24" s="5">
        <f>$A24*Beiträge!M25</f>
        <v>0</v>
      </c>
      <c r="N24" s="5">
        <f>$A24*Beiträge!N25</f>
        <v>0</v>
      </c>
      <c r="O24" s="5">
        <f>$A24*Beiträge!O25</f>
        <v>0</v>
      </c>
      <c r="P24" s="5">
        <f>$A24*Beiträge!P25</f>
        <v>0</v>
      </c>
      <c r="Q24" s="5">
        <f>$A24*Beiträge!Q25</f>
        <v>0</v>
      </c>
      <c r="R24" s="5">
        <f>$A24*Beiträge!R25</f>
        <v>0</v>
      </c>
      <c r="S24" s="5">
        <f>$A24*Beiträge!S25</f>
        <v>0</v>
      </c>
      <c r="T24" s="5">
        <f>$A24*Beiträge!T25</f>
        <v>0</v>
      </c>
      <c r="U24" s="5">
        <f>$A24*Beiträge!U25</f>
        <v>0</v>
      </c>
    </row>
    <row r="25" spans="1:21" x14ac:dyDescent="0.25">
      <c r="A25">
        <f>IF(Beiträge!A26 &gt;='Ansicht - Vergleich'!$D$12,1,0)</f>
        <v>0</v>
      </c>
      <c r="B25" s="5">
        <f>$A25*Beiträge!B26</f>
        <v>0</v>
      </c>
      <c r="C25" s="5">
        <f>$A25*Beiträge!C26</f>
        <v>0</v>
      </c>
      <c r="D25" s="5">
        <f>$A25*Beiträge!D26</f>
        <v>0</v>
      </c>
      <c r="E25" s="5">
        <f>$A25*Beiträge!E26</f>
        <v>0</v>
      </c>
      <c r="F25" s="5">
        <f>$A25*Beiträge!F26</f>
        <v>0</v>
      </c>
      <c r="G25" s="5">
        <f>$A25*Beiträge!G26</f>
        <v>0</v>
      </c>
      <c r="H25" s="5">
        <f>$A25*Beiträge!H26</f>
        <v>0</v>
      </c>
      <c r="I25" s="5">
        <f>$A25*Beiträge!I26</f>
        <v>0</v>
      </c>
      <c r="J25" s="5">
        <f>$A25*Beiträge!J26</f>
        <v>0</v>
      </c>
      <c r="K25" s="5">
        <f>$A25*Beiträge!K26</f>
        <v>0</v>
      </c>
      <c r="L25" s="5">
        <f>$A25*Beiträge!L26</f>
        <v>0</v>
      </c>
      <c r="M25" s="5">
        <f>$A25*Beiträge!M26</f>
        <v>0</v>
      </c>
      <c r="N25" s="5">
        <f>$A25*Beiträge!N26</f>
        <v>0</v>
      </c>
      <c r="O25" s="5">
        <f>$A25*Beiträge!O26</f>
        <v>0</v>
      </c>
      <c r="P25" s="5">
        <f>$A25*Beiträge!P26</f>
        <v>0</v>
      </c>
      <c r="Q25" s="5">
        <f>$A25*Beiträge!Q26</f>
        <v>0</v>
      </c>
      <c r="R25" s="5">
        <f>$A25*Beiträge!R26</f>
        <v>0</v>
      </c>
      <c r="S25" s="5">
        <f>$A25*Beiträge!S26</f>
        <v>0</v>
      </c>
      <c r="T25" s="5">
        <f>$A25*Beiträge!T26</f>
        <v>0</v>
      </c>
      <c r="U25" s="5">
        <f>$A25*Beiträge!U26</f>
        <v>0</v>
      </c>
    </row>
    <row r="26" spans="1:21" x14ac:dyDescent="0.25">
      <c r="A26">
        <f>IF(Beiträge!A27 &gt;='Ansicht - Vergleich'!$D$12,1,0)</f>
        <v>0</v>
      </c>
      <c r="B26" s="5">
        <f>$A26*Beiträge!B27</f>
        <v>0</v>
      </c>
      <c r="C26" s="5">
        <f>$A26*Beiträge!C27</f>
        <v>0</v>
      </c>
      <c r="D26" s="5">
        <f>$A26*Beiträge!D27</f>
        <v>0</v>
      </c>
      <c r="E26" s="5">
        <f>$A26*Beiträge!E27</f>
        <v>0</v>
      </c>
      <c r="F26" s="5">
        <f>$A26*Beiträge!F27</f>
        <v>0</v>
      </c>
      <c r="G26" s="5">
        <f>$A26*Beiträge!G27</f>
        <v>0</v>
      </c>
      <c r="H26" s="5">
        <f>$A26*Beiträge!H27</f>
        <v>0</v>
      </c>
      <c r="I26" s="5">
        <f>$A26*Beiträge!I27</f>
        <v>0</v>
      </c>
      <c r="J26" s="5">
        <f>$A26*Beiträge!J27</f>
        <v>0</v>
      </c>
      <c r="K26" s="5">
        <f>$A26*Beiträge!K27</f>
        <v>0</v>
      </c>
      <c r="L26" s="5">
        <f>$A26*Beiträge!L27</f>
        <v>0</v>
      </c>
      <c r="M26" s="5">
        <f>$A26*Beiträge!M27</f>
        <v>0</v>
      </c>
      <c r="N26" s="5">
        <f>$A26*Beiträge!N27</f>
        <v>0</v>
      </c>
      <c r="O26" s="5">
        <f>$A26*Beiträge!O27</f>
        <v>0</v>
      </c>
      <c r="P26" s="5">
        <f>$A26*Beiträge!P27</f>
        <v>0</v>
      </c>
      <c r="Q26" s="5">
        <f>$A26*Beiträge!Q27</f>
        <v>0</v>
      </c>
      <c r="R26" s="5">
        <f>$A26*Beiträge!R27</f>
        <v>0</v>
      </c>
      <c r="S26" s="5">
        <f>$A26*Beiträge!S27</f>
        <v>0</v>
      </c>
      <c r="T26" s="5">
        <f>$A26*Beiträge!T27</f>
        <v>0</v>
      </c>
      <c r="U26" s="5">
        <f>$A26*Beiträge!U27</f>
        <v>0</v>
      </c>
    </row>
    <row r="27" spans="1:21" x14ac:dyDescent="0.25">
      <c r="A27">
        <f>IF(Beiträge!A28 &gt;='Ansicht - Vergleich'!$D$12,1,0)</f>
        <v>0</v>
      </c>
      <c r="B27" s="5">
        <f>$A27*Beiträge!B28</f>
        <v>0</v>
      </c>
      <c r="C27" s="5">
        <f>$A27*Beiträge!C28</f>
        <v>0</v>
      </c>
      <c r="D27" s="5">
        <f>$A27*Beiträge!D28</f>
        <v>0</v>
      </c>
      <c r="E27" s="5">
        <f>$A27*Beiträge!E28</f>
        <v>0</v>
      </c>
      <c r="F27" s="5">
        <f>$A27*Beiträge!F28</f>
        <v>0</v>
      </c>
      <c r="G27" s="5">
        <f>$A27*Beiträge!G28</f>
        <v>0</v>
      </c>
      <c r="H27" s="5">
        <f>$A27*Beiträge!H28</f>
        <v>0</v>
      </c>
      <c r="I27" s="5">
        <f>$A27*Beiträge!I28</f>
        <v>0</v>
      </c>
      <c r="J27" s="5">
        <f>$A27*Beiträge!J28</f>
        <v>0</v>
      </c>
      <c r="K27" s="5">
        <f>$A27*Beiträge!K28</f>
        <v>0</v>
      </c>
      <c r="L27" s="5">
        <f>$A27*Beiträge!L28</f>
        <v>0</v>
      </c>
      <c r="M27" s="5">
        <f>$A27*Beiträge!M28</f>
        <v>0</v>
      </c>
      <c r="N27" s="5">
        <f>$A27*Beiträge!N28</f>
        <v>0</v>
      </c>
      <c r="O27" s="5">
        <f>$A27*Beiträge!O28</f>
        <v>0</v>
      </c>
      <c r="P27" s="5">
        <f>$A27*Beiträge!P28</f>
        <v>0</v>
      </c>
      <c r="Q27" s="5">
        <f>$A27*Beiträge!Q28</f>
        <v>0</v>
      </c>
      <c r="R27" s="5">
        <f>$A27*Beiträge!R28</f>
        <v>0</v>
      </c>
      <c r="S27" s="5">
        <f>$A27*Beiträge!S28</f>
        <v>0</v>
      </c>
      <c r="T27" s="5">
        <f>$A27*Beiträge!T28</f>
        <v>0</v>
      </c>
      <c r="U27" s="5">
        <f>$A27*Beiträge!U28</f>
        <v>0</v>
      </c>
    </row>
    <row r="28" spans="1:21" x14ac:dyDescent="0.25">
      <c r="A28">
        <f>IF(Beiträge!A29 &gt;='Ansicht - Vergleich'!$D$12,1,0)</f>
        <v>0</v>
      </c>
      <c r="B28" s="5">
        <f>$A28*Beiträge!B29</f>
        <v>0</v>
      </c>
      <c r="C28" s="5">
        <f>$A28*Beiträge!C29</f>
        <v>0</v>
      </c>
      <c r="D28" s="5">
        <f>$A28*Beiträge!D29</f>
        <v>0</v>
      </c>
      <c r="E28" s="5">
        <f>$A28*Beiträge!E29</f>
        <v>0</v>
      </c>
      <c r="F28" s="5">
        <f>$A28*Beiträge!F29</f>
        <v>0</v>
      </c>
      <c r="G28" s="5">
        <f>$A28*Beiträge!G29</f>
        <v>0</v>
      </c>
      <c r="H28" s="5">
        <f>$A28*Beiträge!H29</f>
        <v>0</v>
      </c>
      <c r="I28" s="5">
        <f>$A28*Beiträge!I29</f>
        <v>0</v>
      </c>
      <c r="J28" s="5">
        <f>$A28*Beiträge!J29</f>
        <v>0</v>
      </c>
      <c r="K28" s="5">
        <f>$A28*Beiträge!K29</f>
        <v>0</v>
      </c>
      <c r="L28" s="5">
        <f>$A28*Beiträge!L29</f>
        <v>0</v>
      </c>
      <c r="M28" s="5">
        <f>$A28*Beiträge!M29</f>
        <v>0</v>
      </c>
      <c r="N28" s="5">
        <f>$A28*Beiträge!N29</f>
        <v>0</v>
      </c>
      <c r="O28" s="5">
        <f>$A28*Beiträge!O29</f>
        <v>0</v>
      </c>
      <c r="P28" s="5">
        <f>$A28*Beiträge!P29</f>
        <v>0</v>
      </c>
      <c r="Q28" s="5">
        <f>$A28*Beiträge!Q29</f>
        <v>0</v>
      </c>
      <c r="R28" s="5">
        <f>$A28*Beiträge!R29</f>
        <v>0</v>
      </c>
      <c r="S28" s="5">
        <f>$A28*Beiträge!S29</f>
        <v>0</v>
      </c>
      <c r="T28" s="5">
        <f>$A28*Beiträge!T29</f>
        <v>0</v>
      </c>
      <c r="U28" s="5">
        <f>$A28*Beiträge!U29</f>
        <v>0</v>
      </c>
    </row>
    <row r="29" spans="1:21" x14ac:dyDescent="0.25">
      <c r="A29">
        <f>IF(Beiträge!A30 &gt;='Ansicht - Vergleich'!$D$12,1,0)</f>
        <v>0</v>
      </c>
      <c r="B29" s="5">
        <f>$A29*Beiträge!B30</f>
        <v>0</v>
      </c>
      <c r="C29" s="5">
        <f>$A29*Beiträge!C30</f>
        <v>0</v>
      </c>
      <c r="D29" s="5">
        <f>$A29*Beiträge!D30</f>
        <v>0</v>
      </c>
      <c r="E29" s="5">
        <f>$A29*Beiträge!E30</f>
        <v>0</v>
      </c>
      <c r="F29" s="5">
        <f>$A29*Beiträge!F30</f>
        <v>0</v>
      </c>
      <c r="G29" s="5">
        <f>$A29*Beiträge!G30</f>
        <v>0</v>
      </c>
      <c r="H29" s="5">
        <f>$A29*Beiträge!H30</f>
        <v>0</v>
      </c>
      <c r="I29" s="5">
        <f>$A29*Beiträge!I30</f>
        <v>0</v>
      </c>
      <c r="J29" s="5">
        <f>$A29*Beiträge!J30</f>
        <v>0</v>
      </c>
      <c r="K29" s="5">
        <f>$A29*Beiträge!K30</f>
        <v>0</v>
      </c>
      <c r="L29" s="5">
        <f>$A29*Beiträge!L30</f>
        <v>0</v>
      </c>
      <c r="M29" s="5">
        <f>$A29*Beiträge!M30</f>
        <v>0</v>
      </c>
      <c r="N29" s="5">
        <f>$A29*Beiträge!N30</f>
        <v>0</v>
      </c>
      <c r="O29" s="5">
        <f>$A29*Beiträge!O30</f>
        <v>0</v>
      </c>
      <c r="P29" s="5">
        <f>$A29*Beiträge!P30</f>
        <v>0</v>
      </c>
      <c r="Q29" s="5">
        <f>$A29*Beiträge!Q30</f>
        <v>0</v>
      </c>
      <c r="R29" s="5">
        <f>$A29*Beiträge!R30</f>
        <v>0</v>
      </c>
      <c r="S29" s="5">
        <f>$A29*Beiträge!S30</f>
        <v>0</v>
      </c>
      <c r="T29" s="5">
        <f>$A29*Beiträge!T30</f>
        <v>0</v>
      </c>
      <c r="U29" s="5">
        <f>$A29*Beiträge!U30</f>
        <v>0</v>
      </c>
    </row>
    <row r="30" spans="1:21" x14ac:dyDescent="0.25">
      <c r="A30">
        <f>IF(Beiträge!A31 &gt;='Ansicht - Vergleich'!$D$12,1,0)</f>
        <v>0</v>
      </c>
      <c r="B30" s="5">
        <f>$A30*Beiträge!B31</f>
        <v>0</v>
      </c>
      <c r="C30" s="5">
        <f>$A30*Beiträge!C31</f>
        <v>0</v>
      </c>
      <c r="D30" s="5">
        <f>$A30*Beiträge!D31</f>
        <v>0</v>
      </c>
      <c r="E30" s="5">
        <f>$A30*Beiträge!E31</f>
        <v>0</v>
      </c>
      <c r="F30" s="5">
        <f>$A30*Beiträge!F31</f>
        <v>0</v>
      </c>
      <c r="G30" s="5">
        <f>$A30*Beiträge!G31</f>
        <v>0</v>
      </c>
      <c r="H30" s="5">
        <f>$A30*Beiträge!H31</f>
        <v>0</v>
      </c>
      <c r="I30" s="5">
        <f>$A30*Beiträge!I31</f>
        <v>0</v>
      </c>
      <c r="J30" s="5">
        <f>$A30*Beiträge!J31</f>
        <v>0</v>
      </c>
      <c r="K30" s="5">
        <f>$A30*Beiträge!K31</f>
        <v>0</v>
      </c>
      <c r="L30" s="5">
        <f>$A30*Beiträge!L31</f>
        <v>0</v>
      </c>
      <c r="M30" s="5">
        <f>$A30*Beiträge!M31</f>
        <v>0</v>
      </c>
      <c r="N30" s="5">
        <f>$A30*Beiträge!N31</f>
        <v>0</v>
      </c>
      <c r="O30" s="5">
        <f>$A30*Beiträge!O31</f>
        <v>0</v>
      </c>
      <c r="P30" s="5">
        <f>$A30*Beiträge!P31</f>
        <v>0</v>
      </c>
      <c r="Q30" s="5">
        <f>$A30*Beiträge!Q31</f>
        <v>0</v>
      </c>
      <c r="R30" s="5">
        <f>$A30*Beiträge!R31</f>
        <v>0</v>
      </c>
      <c r="S30" s="5">
        <f>$A30*Beiträge!S31</f>
        <v>0</v>
      </c>
      <c r="T30" s="5">
        <f>$A30*Beiträge!T31</f>
        <v>0</v>
      </c>
      <c r="U30" s="5">
        <f>$A30*Beiträge!U31</f>
        <v>0</v>
      </c>
    </row>
    <row r="31" spans="1:21" x14ac:dyDescent="0.25">
      <c r="A31">
        <f>IF(Beiträge!A32 &gt;='Ansicht - Vergleich'!$D$12,1,0)</f>
        <v>0</v>
      </c>
      <c r="B31" s="5">
        <f>$A31*Beiträge!B32</f>
        <v>0</v>
      </c>
      <c r="C31" s="5">
        <f>$A31*Beiträge!C32</f>
        <v>0</v>
      </c>
      <c r="D31" s="5">
        <f>$A31*Beiträge!D32</f>
        <v>0</v>
      </c>
      <c r="E31" s="5">
        <f>$A31*Beiträge!E32</f>
        <v>0</v>
      </c>
      <c r="F31" s="5">
        <f>$A31*Beiträge!F32</f>
        <v>0</v>
      </c>
      <c r="G31" s="5">
        <f>$A31*Beiträge!G32</f>
        <v>0</v>
      </c>
      <c r="H31" s="5">
        <f>$A31*Beiträge!H32</f>
        <v>0</v>
      </c>
      <c r="I31" s="5">
        <f>$A31*Beiträge!I32</f>
        <v>0</v>
      </c>
      <c r="J31" s="5">
        <f>$A31*Beiträge!J32</f>
        <v>0</v>
      </c>
      <c r="K31" s="5">
        <f>$A31*Beiträge!K32</f>
        <v>0</v>
      </c>
      <c r="L31" s="5">
        <f>$A31*Beiträge!L32</f>
        <v>0</v>
      </c>
      <c r="M31" s="5">
        <f>$A31*Beiträge!M32</f>
        <v>0</v>
      </c>
      <c r="N31" s="5">
        <f>$A31*Beiträge!N32</f>
        <v>0</v>
      </c>
      <c r="O31" s="5">
        <f>$A31*Beiträge!O32</f>
        <v>0</v>
      </c>
      <c r="P31" s="5">
        <f>$A31*Beiträge!P32</f>
        <v>0</v>
      </c>
      <c r="Q31" s="5">
        <f>$A31*Beiträge!Q32</f>
        <v>0</v>
      </c>
      <c r="R31" s="5">
        <f>$A31*Beiträge!R32</f>
        <v>0</v>
      </c>
      <c r="S31" s="5">
        <f>$A31*Beiträge!S32</f>
        <v>0</v>
      </c>
      <c r="T31" s="5">
        <f>$A31*Beiträge!T32</f>
        <v>0</v>
      </c>
      <c r="U31" s="5">
        <f>$A31*Beiträge!U32</f>
        <v>0</v>
      </c>
    </row>
    <row r="32" spans="1:21" x14ac:dyDescent="0.25">
      <c r="A32">
        <f>IF(Beiträge!A33 &gt;='Ansicht - Vergleich'!$D$12,1,0)</f>
        <v>0</v>
      </c>
      <c r="B32" s="5">
        <f>$A32*Beiträge!B33</f>
        <v>0</v>
      </c>
      <c r="C32" s="5">
        <f>$A32*Beiträge!C33</f>
        <v>0</v>
      </c>
      <c r="D32" s="5">
        <f>$A32*Beiträge!D33</f>
        <v>0</v>
      </c>
      <c r="E32" s="5">
        <f>$A32*Beiträge!E33</f>
        <v>0</v>
      </c>
      <c r="F32" s="5">
        <f>$A32*Beiträge!F33</f>
        <v>0</v>
      </c>
      <c r="G32" s="5">
        <f>$A32*Beiträge!G33</f>
        <v>0</v>
      </c>
      <c r="H32" s="5">
        <f>$A32*Beiträge!H33</f>
        <v>0</v>
      </c>
      <c r="I32" s="5">
        <f>$A32*Beiträge!I33</f>
        <v>0</v>
      </c>
      <c r="J32" s="5">
        <f>$A32*Beiträge!J33</f>
        <v>0</v>
      </c>
      <c r="K32" s="5">
        <f>$A32*Beiträge!K33</f>
        <v>0</v>
      </c>
      <c r="L32" s="5">
        <f>$A32*Beiträge!L33</f>
        <v>0</v>
      </c>
      <c r="M32" s="5">
        <f>$A32*Beiträge!M33</f>
        <v>0</v>
      </c>
      <c r="N32" s="5">
        <f>$A32*Beiträge!N33</f>
        <v>0</v>
      </c>
      <c r="O32" s="5">
        <f>$A32*Beiträge!O33</f>
        <v>0</v>
      </c>
      <c r="P32" s="5">
        <f>$A32*Beiträge!P33</f>
        <v>0</v>
      </c>
      <c r="Q32" s="5">
        <f>$A32*Beiträge!Q33</f>
        <v>0</v>
      </c>
      <c r="R32" s="5">
        <f>$A32*Beiträge!R33</f>
        <v>0</v>
      </c>
      <c r="S32" s="5">
        <f>$A32*Beiträge!S33</f>
        <v>0</v>
      </c>
      <c r="T32" s="5">
        <f>$A32*Beiträge!T33</f>
        <v>0</v>
      </c>
      <c r="U32" s="5">
        <f>$A32*Beiträge!U33</f>
        <v>0</v>
      </c>
    </row>
    <row r="33" spans="1:21" x14ac:dyDescent="0.25">
      <c r="A33">
        <f>IF(Beiträge!A34 &gt;='Ansicht - Vergleich'!$D$12,1,0)</f>
        <v>0</v>
      </c>
      <c r="B33" s="5">
        <f>$A33*Beiträge!B34</f>
        <v>0</v>
      </c>
      <c r="C33" s="5">
        <f>$A33*Beiträge!C34</f>
        <v>0</v>
      </c>
      <c r="D33" s="5">
        <f>$A33*Beiträge!D34</f>
        <v>0</v>
      </c>
      <c r="E33" s="5">
        <f>$A33*Beiträge!E34</f>
        <v>0</v>
      </c>
      <c r="F33" s="5">
        <f>$A33*Beiträge!F34</f>
        <v>0</v>
      </c>
      <c r="G33" s="5">
        <f>$A33*Beiträge!G34</f>
        <v>0</v>
      </c>
      <c r="H33" s="5">
        <f>$A33*Beiträge!H34</f>
        <v>0</v>
      </c>
      <c r="I33" s="5">
        <f>$A33*Beiträge!I34</f>
        <v>0</v>
      </c>
      <c r="J33" s="5">
        <f>$A33*Beiträge!J34</f>
        <v>0</v>
      </c>
      <c r="K33" s="5">
        <f>$A33*Beiträge!K34</f>
        <v>0</v>
      </c>
      <c r="L33" s="5">
        <f>$A33*Beiträge!L34</f>
        <v>0</v>
      </c>
      <c r="M33" s="5">
        <f>$A33*Beiträge!M34</f>
        <v>0</v>
      </c>
      <c r="N33" s="5">
        <f>$A33*Beiträge!N34</f>
        <v>0</v>
      </c>
      <c r="O33" s="5">
        <f>$A33*Beiträge!O34</f>
        <v>0</v>
      </c>
      <c r="P33" s="5">
        <f>$A33*Beiträge!P34</f>
        <v>0</v>
      </c>
      <c r="Q33" s="5">
        <f>$A33*Beiträge!Q34</f>
        <v>0</v>
      </c>
      <c r="R33" s="5">
        <f>$A33*Beiträge!R34</f>
        <v>0</v>
      </c>
      <c r="S33" s="5">
        <f>$A33*Beiträge!S34</f>
        <v>0</v>
      </c>
      <c r="T33" s="5">
        <f>$A33*Beiträge!T34</f>
        <v>0</v>
      </c>
      <c r="U33" s="5">
        <f>$A33*Beiträge!U34</f>
        <v>0</v>
      </c>
    </row>
    <row r="34" spans="1:21" x14ac:dyDescent="0.25">
      <c r="A34">
        <f>IF(Beiträge!A35 &gt;='Ansicht - Vergleich'!$D$12,1,0)</f>
        <v>0</v>
      </c>
      <c r="B34" s="5">
        <f>$A34*Beiträge!B35</f>
        <v>0</v>
      </c>
      <c r="C34" s="5">
        <f>$A34*Beiträge!C35</f>
        <v>0</v>
      </c>
      <c r="D34" s="5">
        <f>$A34*Beiträge!D35</f>
        <v>0</v>
      </c>
      <c r="E34" s="5">
        <f>$A34*Beiträge!E35</f>
        <v>0</v>
      </c>
      <c r="F34" s="5">
        <f>$A34*Beiträge!F35</f>
        <v>0</v>
      </c>
      <c r="G34" s="5">
        <f>$A34*Beiträge!G35</f>
        <v>0</v>
      </c>
      <c r="H34" s="5">
        <f>$A34*Beiträge!H35</f>
        <v>0</v>
      </c>
      <c r="I34" s="5">
        <f>$A34*Beiträge!I35</f>
        <v>0</v>
      </c>
      <c r="J34" s="5">
        <f>$A34*Beiträge!J35</f>
        <v>0</v>
      </c>
      <c r="K34" s="5">
        <f>$A34*Beiträge!K35</f>
        <v>0</v>
      </c>
      <c r="L34" s="5">
        <f>$A34*Beiträge!L35</f>
        <v>0</v>
      </c>
      <c r="M34" s="5">
        <f>$A34*Beiträge!M35</f>
        <v>0</v>
      </c>
      <c r="N34" s="5">
        <f>$A34*Beiträge!N35</f>
        <v>0</v>
      </c>
      <c r="O34" s="5">
        <f>$A34*Beiträge!O35</f>
        <v>0</v>
      </c>
      <c r="P34" s="5">
        <f>$A34*Beiträge!P35</f>
        <v>0</v>
      </c>
      <c r="Q34" s="5">
        <f>$A34*Beiträge!Q35</f>
        <v>0</v>
      </c>
      <c r="R34" s="5">
        <f>$A34*Beiträge!R35</f>
        <v>0</v>
      </c>
      <c r="S34" s="5">
        <f>$A34*Beiträge!S35</f>
        <v>0</v>
      </c>
      <c r="T34" s="5">
        <f>$A34*Beiträge!T35</f>
        <v>0</v>
      </c>
      <c r="U34" s="5">
        <f>$A34*Beiträge!U35</f>
        <v>0</v>
      </c>
    </row>
    <row r="35" spans="1:21" x14ac:dyDescent="0.25">
      <c r="A35">
        <f>IF(Beiträge!A36 &gt;='Ansicht - Vergleich'!$D$12,1,0)</f>
        <v>0</v>
      </c>
      <c r="B35" s="5">
        <f>$A35*Beiträge!B36</f>
        <v>0</v>
      </c>
      <c r="C35" s="5">
        <f>$A35*Beiträge!C36</f>
        <v>0</v>
      </c>
      <c r="D35" s="5">
        <f>$A35*Beiträge!D36</f>
        <v>0</v>
      </c>
      <c r="E35" s="5">
        <f>$A35*Beiträge!E36</f>
        <v>0</v>
      </c>
      <c r="F35" s="5">
        <f>$A35*Beiträge!F36</f>
        <v>0</v>
      </c>
      <c r="G35" s="5">
        <f>$A35*Beiträge!G36</f>
        <v>0</v>
      </c>
      <c r="H35" s="5">
        <f>$A35*Beiträge!H36</f>
        <v>0</v>
      </c>
      <c r="I35" s="5">
        <f>$A35*Beiträge!I36</f>
        <v>0</v>
      </c>
      <c r="J35" s="5">
        <f>$A35*Beiträge!J36</f>
        <v>0</v>
      </c>
      <c r="K35" s="5">
        <f>$A35*Beiträge!K36</f>
        <v>0</v>
      </c>
      <c r="L35" s="5">
        <f>$A35*Beiträge!L36</f>
        <v>0</v>
      </c>
      <c r="M35" s="5">
        <f>$A35*Beiträge!M36</f>
        <v>0</v>
      </c>
      <c r="N35" s="5">
        <f>$A35*Beiträge!N36</f>
        <v>0</v>
      </c>
      <c r="O35" s="5">
        <f>$A35*Beiträge!O36</f>
        <v>0</v>
      </c>
      <c r="P35" s="5">
        <f>$A35*Beiträge!P36</f>
        <v>0</v>
      </c>
      <c r="Q35" s="5">
        <f>$A35*Beiträge!Q36</f>
        <v>0</v>
      </c>
      <c r="R35" s="5">
        <f>$A35*Beiträge!R36</f>
        <v>0</v>
      </c>
      <c r="S35" s="5">
        <f>$A35*Beiträge!S36</f>
        <v>0</v>
      </c>
      <c r="T35" s="5">
        <f>$A35*Beiträge!T36</f>
        <v>0</v>
      </c>
      <c r="U35" s="5">
        <f>$A35*Beiträge!U36</f>
        <v>0</v>
      </c>
    </row>
    <row r="36" spans="1:21" x14ac:dyDescent="0.25">
      <c r="A36">
        <f>IF(Beiträge!A37 &gt;='Ansicht - Vergleich'!$D$12,1,0)</f>
        <v>0</v>
      </c>
      <c r="B36" s="5">
        <f>$A36*Beiträge!B37</f>
        <v>0</v>
      </c>
      <c r="C36" s="5">
        <f>$A36*Beiträge!C37</f>
        <v>0</v>
      </c>
      <c r="D36" s="5">
        <f>$A36*Beiträge!D37</f>
        <v>0</v>
      </c>
      <c r="E36" s="5">
        <f>$A36*Beiträge!E37</f>
        <v>0</v>
      </c>
      <c r="F36" s="5">
        <f>$A36*Beiträge!F37</f>
        <v>0</v>
      </c>
      <c r="G36" s="5">
        <f>$A36*Beiträge!G37</f>
        <v>0</v>
      </c>
      <c r="H36" s="5">
        <f>$A36*Beiträge!H37</f>
        <v>0</v>
      </c>
      <c r="I36" s="5">
        <f>$A36*Beiträge!I37</f>
        <v>0</v>
      </c>
      <c r="J36" s="5">
        <f>$A36*Beiträge!J37</f>
        <v>0</v>
      </c>
      <c r="K36" s="5">
        <f>$A36*Beiträge!K37</f>
        <v>0</v>
      </c>
      <c r="L36" s="5">
        <f>$A36*Beiträge!L37</f>
        <v>0</v>
      </c>
      <c r="M36" s="5">
        <f>$A36*Beiträge!M37</f>
        <v>0</v>
      </c>
      <c r="N36" s="5">
        <f>$A36*Beiträge!N37</f>
        <v>0</v>
      </c>
      <c r="O36" s="5">
        <f>$A36*Beiträge!O37</f>
        <v>0</v>
      </c>
      <c r="P36" s="5">
        <f>$A36*Beiträge!P37</f>
        <v>0</v>
      </c>
      <c r="Q36" s="5">
        <f>$A36*Beiträge!Q37</f>
        <v>0</v>
      </c>
      <c r="R36" s="5">
        <f>$A36*Beiträge!R37</f>
        <v>0</v>
      </c>
      <c r="S36" s="5">
        <f>$A36*Beiträge!S37</f>
        <v>0</v>
      </c>
      <c r="T36" s="5">
        <f>$A36*Beiträge!T37</f>
        <v>0</v>
      </c>
      <c r="U36" s="5">
        <f>$A36*Beiträge!U37</f>
        <v>0</v>
      </c>
    </row>
    <row r="37" spans="1:21" x14ac:dyDescent="0.25">
      <c r="A37">
        <f>IF(Beiträge!A38 &gt;='Ansicht - Vergleich'!$D$12,1,0)</f>
        <v>0</v>
      </c>
      <c r="B37" s="5">
        <f>$A37*Beiträge!B38</f>
        <v>0</v>
      </c>
      <c r="C37" s="5">
        <f>$A37*Beiträge!C38</f>
        <v>0</v>
      </c>
      <c r="D37" s="5">
        <f>$A37*Beiträge!D38</f>
        <v>0</v>
      </c>
      <c r="E37" s="5">
        <f>$A37*Beiträge!E38</f>
        <v>0</v>
      </c>
      <c r="F37" s="5">
        <f>$A37*Beiträge!F38</f>
        <v>0</v>
      </c>
      <c r="G37" s="5">
        <f>$A37*Beiträge!G38</f>
        <v>0</v>
      </c>
      <c r="H37" s="5">
        <f>$A37*Beiträge!H38</f>
        <v>0</v>
      </c>
      <c r="I37" s="5">
        <f>$A37*Beiträge!I38</f>
        <v>0</v>
      </c>
      <c r="J37" s="5">
        <f>$A37*Beiträge!J38</f>
        <v>0</v>
      </c>
      <c r="K37" s="5">
        <f>$A37*Beiträge!K38</f>
        <v>0</v>
      </c>
      <c r="L37" s="5">
        <f>$A37*Beiträge!L38</f>
        <v>0</v>
      </c>
      <c r="M37" s="5">
        <f>$A37*Beiträge!M38</f>
        <v>0</v>
      </c>
      <c r="N37" s="5">
        <f>$A37*Beiträge!N38</f>
        <v>0</v>
      </c>
      <c r="O37" s="5">
        <f>$A37*Beiträge!O38</f>
        <v>0</v>
      </c>
      <c r="P37" s="5">
        <f>$A37*Beiträge!P38</f>
        <v>0</v>
      </c>
      <c r="Q37" s="5">
        <f>$A37*Beiträge!Q38</f>
        <v>0</v>
      </c>
      <c r="R37" s="5">
        <f>$A37*Beiträge!R38</f>
        <v>0</v>
      </c>
      <c r="S37" s="5">
        <f>$A37*Beiträge!S38</f>
        <v>0</v>
      </c>
      <c r="T37" s="5">
        <f>$A37*Beiträge!T38</f>
        <v>0</v>
      </c>
      <c r="U37" s="5">
        <f>$A37*Beiträge!U38</f>
        <v>0</v>
      </c>
    </row>
    <row r="38" spans="1:21" x14ac:dyDescent="0.25">
      <c r="A38">
        <f>IF(Beiträge!A39 &gt;='Ansicht - Vergleich'!$D$12,1,0)</f>
        <v>0</v>
      </c>
      <c r="B38" s="5">
        <f>$A38*Beiträge!B39</f>
        <v>0</v>
      </c>
      <c r="C38" s="5">
        <f>$A38*Beiträge!C39</f>
        <v>0</v>
      </c>
      <c r="D38" s="5">
        <f>$A38*Beiträge!D39</f>
        <v>0</v>
      </c>
      <c r="E38" s="5">
        <f>$A38*Beiträge!E39</f>
        <v>0</v>
      </c>
      <c r="F38" s="5">
        <f>$A38*Beiträge!F39</f>
        <v>0</v>
      </c>
      <c r="G38" s="5">
        <f>$A38*Beiträge!G39</f>
        <v>0</v>
      </c>
      <c r="H38" s="5">
        <f>$A38*Beiträge!H39</f>
        <v>0</v>
      </c>
      <c r="I38" s="5">
        <f>$A38*Beiträge!I39</f>
        <v>0</v>
      </c>
      <c r="J38" s="5">
        <f>$A38*Beiträge!J39</f>
        <v>0</v>
      </c>
      <c r="K38" s="5">
        <f>$A38*Beiträge!K39</f>
        <v>0</v>
      </c>
      <c r="L38" s="5">
        <f>$A38*Beiträge!L39</f>
        <v>0</v>
      </c>
      <c r="M38" s="5">
        <f>$A38*Beiträge!M39</f>
        <v>0</v>
      </c>
      <c r="N38" s="5">
        <f>$A38*Beiträge!N39</f>
        <v>0</v>
      </c>
      <c r="O38" s="5">
        <f>$A38*Beiträge!O39</f>
        <v>0</v>
      </c>
      <c r="P38" s="5">
        <f>$A38*Beiträge!P39</f>
        <v>0</v>
      </c>
      <c r="Q38" s="5">
        <f>$A38*Beiträge!Q39</f>
        <v>0</v>
      </c>
      <c r="R38" s="5">
        <f>$A38*Beiträge!R39</f>
        <v>0</v>
      </c>
      <c r="S38" s="5">
        <f>$A38*Beiträge!S39</f>
        <v>0</v>
      </c>
      <c r="T38" s="5">
        <f>$A38*Beiträge!T39</f>
        <v>0</v>
      </c>
      <c r="U38" s="5">
        <f>$A38*Beiträge!U39</f>
        <v>0</v>
      </c>
    </row>
    <row r="39" spans="1:21" x14ac:dyDescent="0.25">
      <c r="A39">
        <f>IF(Beiträge!A40 &gt;='Ansicht - Vergleich'!$D$12,1,0)</f>
        <v>1</v>
      </c>
      <c r="B39" s="5">
        <f>$A39*Beiträge!B40</f>
        <v>37.01</v>
      </c>
      <c r="C39" s="5">
        <f>$A39*Beiträge!C40</f>
        <v>37.36</v>
      </c>
      <c r="D39" s="5">
        <f>$A39*Beiträge!D40</f>
        <v>31.5</v>
      </c>
      <c r="E39" s="5">
        <f>$A39*Beiträge!E40</f>
        <v>36.5</v>
      </c>
      <c r="F39" s="5">
        <f>$A39*Beiträge!F40</f>
        <v>31.5</v>
      </c>
      <c r="G39" s="5">
        <f>$A39*Beiträge!G40</f>
        <v>34.65</v>
      </c>
      <c r="H39" s="5">
        <f>$A39*Beiträge!H40</f>
        <v>49.63</v>
      </c>
      <c r="I39" s="5">
        <f>$A39*Beiträge!I40</f>
        <v>29.2</v>
      </c>
      <c r="J39" s="5">
        <f>$A39*Beiträge!J40</f>
        <v>29.9</v>
      </c>
      <c r="K39" s="5">
        <f>$A39*Beiträge!K40</f>
        <v>30.85</v>
      </c>
      <c r="L39" s="5">
        <f>$A39*Beiträge!L40</f>
        <v>39.5</v>
      </c>
      <c r="M39" s="5">
        <f>$A39*Beiträge!M40</f>
        <v>31.8</v>
      </c>
      <c r="N39" s="5">
        <f>$A39*Beiträge!N40</f>
        <v>29.28</v>
      </c>
      <c r="O39" s="5">
        <f>$A39*Beiträge!O40</f>
        <v>0</v>
      </c>
      <c r="P39" s="5">
        <f>$A39*Beiträge!P40</f>
        <v>0</v>
      </c>
      <c r="Q39" s="5">
        <f>$A39*Beiträge!Q40</f>
        <v>0</v>
      </c>
      <c r="R39" s="5">
        <f>$A39*Beiträge!R40</f>
        <v>0</v>
      </c>
      <c r="S39" s="5">
        <f>$A39*Beiträge!S40</f>
        <v>0</v>
      </c>
      <c r="T39" s="5">
        <f>$A39*Beiträge!T40</f>
        <v>0</v>
      </c>
      <c r="U39" s="5">
        <f>$A39*Beiträge!U40</f>
        <v>0</v>
      </c>
    </row>
    <row r="40" spans="1:21" x14ac:dyDescent="0.25">
      <c r="A40">
        <f>IF(Beiträge!A41 &gt;='Ansicht - Vergleich'!$D$12,1,0)</f>
        <v>1</v>
      </c>
      <c r="B40" s="5">
        <f>$A40*Beiträge!B41</f>
        <v>37.47</v>
      </c>
      <c r="C40" s="5">
        <f>$A40*Beiträge!C41</f>
        <v>37.36</v>
      </c>
      <c r="D40" s="5">
        <f>$A40*Beiträge!D41</f>
        <v>31.5</v>
      </c>
      <c r="E40" s="5">
        <f>$A40*Beiträge!E41</f>
        <v>36.5</v>
      </c>
      <c r="F40" s="5">
        <f>$A40*Beiträge!F41</f>
        <v>31.5</v>
      </c>
      <c r="G40" s="5">
        <f>$A40*Beiträge!G41</f>
        <v>34.65</v>
      </c>
      <c r="H40" s="5">
        <f>$A40*Beiträge!H41</f>
        <v>50.25</v>
      </c>
      <c r="I40" s="5">
        <f>$A40*Beiträge!I41</f>
        <v>31.5</v>
      </c>
      <c r="J40" s="5">
        <f>$A40*Beiträge!J41</f>
        <v>29.9</v>
      </c>
      <c r="K40" s="5">
        <f>$A40*Beiträge!K41</f>
        <v>30.85</v>
      </c>
      <c r="L40" s="5">
        <f>$A40*Beiträge!L41</f>
        <v>39.5</v>
      </c>
      <c r="M40" s="5">
        <f>$A40*Beiträge!M41</f>
        <v>37.9</v>
      </c>
      <c r="N40" s="5">
        <f>$A40*Beiträge!N41</f>
        <v>29.28</v>
      </c>
      <c r="O40" s="5">
        <f>$A40*Beiträge!O41</f>
        <v>0</v>
      </c>
      <c r="P40" s="5">
        <f>$A40*Beiträge!P41</f>
        <v>0</v>
      </c>
      <c r="Q40" s="5">
        <f>$A40*Beiträge!Q41</f>
        <v>0</v>
      </c>
      <c r="R40" s="5">
        <f>$A40*Beiträge!R41</f>
        <v>0</v>
      </c>
      <c r="S40" s="5">
        <f>$A40*Beiträge!S41</f>
        <v>0</v>
      </c>
      <c r="T40" s="5">
        <f>$A40*Beiträge!T41</f>
        <v>0</v>
      </c>
      <c r="U40" s="5">
        <f>$A40*Beiträge!U41</f>
        <v>0</v>
      </c>
    </row>
    <row r="41" spans="1:21" x14ac:dyDescent="0.25">
      <c r="A41">
        <f>IF(Beiträge!A42 &gt;='Ansicht - Vergleich'!$D$12,1,0)</f>
        <v>1</v>
      </c>
      <c r="B41" s="5">
        <f>$A41*Beiträge!B42</f>
        <v>37.92</v>
      </c>
      <c r="C41" s="5">
        <f>$A41*Beiträge!C42</f>
        <v>37.36</v>
      </c>
      <c r="D41" s="5">
        <f>$A41*Beiträge!D42</f>
        <v>31.5</v>
      </c>
      <c r="E41" s="5">
        <f>$A41*Beiträge!E42</f>
        <v>36.5</v>
      </c>
      <c r="F41" s="5">
        <f>$A41*Beiträge!F42</f>
        <v>31.5</v>
      </c>
      <c r="G41" s="5">
        <f>$A41*Beiträge!G42</f>
        <v>34.65</v>
      </c>
      <c r="H41" s="5">
        <f>$A41*Beiträge!H42</f>
        <v>50.85</v>
      </c>
      <c r="I41" s="5">
        <f>$A41*Beiträge!I42</f>
        <v>31.5</v>
      </c>
      <c r="J41" s="5">
        <f>$A41*Beiträge!J42</f>
        <v>29.9</v>
      </c>
      <c r="K41" s="5">
        <f>$A41*Beiträge!K42</f>
        <v>30.85</v>
      </c>
      <c r="L41" s="5">
        <f>$A41*Beiträge!L42</f>
        <v>39.5</v>
      </c>
      <c r="M41" s="5">
        <f>$A41*Beiträge!M42</f>
        <v>37.9</v>
      </c>
      <c r="N41" s="5">
        <f>$A41*Beiträge!N42</f>
        <v>29.28</v>
      </c>
      <c r="O41" s="5">
        <f>$A41*Beiträge!O42</f>
        <v>0</v>
      </c>
      <c r="P41" s="5">
        <f>$A41*Beiträge!P42</f>
        <v>0</v>
      </c>
      <c r="Q41" s="5">
        <f>$A41*Beiträge!Q42</f>
        <v>0</v>
      </c>
      <c r="R41" s="5">
        <f>$A41*Beiträge!R42</f>
        <v>0</v>
      </c>
      <c r="S41" s="5">
        <f>$A41*Beiträge!S42</f>
        <v>0</v>
      </c>
      <c r="T41" s="5">
        <f>$A41*Beiträge!T42</f>
        <v>0</v>
      </c>
      <c r="U41" s="5">
        <f>$A41*Beiträge!U42</f>
        <v>0</v>
      </c>
    </row>
    <row r="42" spans="1:21" x14ac:dyDescent="0.25">
      <c r="A42">
        <f>IF(Beiträge!A43 &gt;='Ansicht - Vergleich'!$D$12,1,0)</f>
        <v>1</v>
      </c>
      <c r="B42" s="5">
        <f>$A42*Beiträge!B43</f>
        <v>38.369999999999997</v>
      </c>
      <c r="C42" s="5">
        <f>$A42*Beiträge!C43</f>
        <v>37.36</v>
      </c>
      <c r="D42" s="5">
        <f>$A42*Beiträge!D43</f>
        <v>31.5</v>
      </c>
      <c r="E42" s="5">
        <f>$A42*Beiträge!E43</f>
        <v>36.5</v>
      </c>
      <c r="F42" s="5">
        <f>$A42*Beiträge!F43</f>
        <v>31.5</v>
      </c>
      <c r="G42" s="5">
        <f>$A42*Beiträge!G43</f>
        <v>34.65</v>
      </c>
      <c r="H42" s="5">
        <f>$A42*Beiträge!H43</f>
        <v>51.45</v>
      </c>
      <c r="I42" s="5">
        <f>$A42*Beiträge!I43</f>
        <v>31.5</v>
      </c>
      <c r="J42" s="5">
        <f>$A42*Beiträge!J43</f>
        <v>29.9</v>
      </c>
      <c r="K42" s="5">
        <f>$A42*Beiträge!K43</f>
        <v>30.85</v>
      </c>
      <c r="L42" s="5">
        <f>$A42*Beiträge!L43</f>
        <v>39.5</v>
      </c>
      <c r="M42" s="5">
        <f>$A42*Beiträge!M43</f>
        <v>37.9</v>
      </c>
      <c r="N42" s="5">
        <f>$A42*Beiträge!N43</f>
        <v>29.28</v>
      </c>
      <c r="O42" s="5">
        <f>$A42*Beiträge!O43</f>
        <v>0</v>
      </c>
      <c r="P42" s="5">
        <f>$A42*Beiträge!P43</f>
        <v>0</v>
      </c>
      <c r="Q42" s="5">
        <f>$A42*Beiträge!Q43</f>
        <v>0</v>
      </c>
      <c r="R42" s="5">
        <f>$A42*Beiträge!R43</f>
        <v>0</v>
      </c>
      <c r="S42" s="5">
        <f>$A42*Beiträge!S43</f>
        <v>0</v>
      </c>
      <c r="T42" s="5">
        <f>$A42*Beiträge!T43</f>
        <v>0</v>
      </c>
      <c r="U42" s="5">
        <f>$A42*Beiträge!U43</f>
        <v>0</v>
      </c>
    </row>
    <row r="43" spans="1:21" x14ac:dyDescent="0.25">
      <c r="A43">
        <f>IF(Beiträge!A44 &gt;='Ansicht - Vergleich'!$D$12,1,0)</f>
        <v>1</v>
      </c>
      <c r="B43" s="5">
        <f>$A43*Beiträge!B44</f>
        <v>38.82</v>
      </c>
      <c r="C43" s="5">
        <f>$A43*Beiträge!C44</f>
        <v>37.36</v>
      </c>
      <c r="D43" s="5">
        <f>$A43*Beiträge!D44</f>
        <v>31.5</v>
      </c>
      <c r="E43" s="5">
        <f>$A43*Beiträge!E44</f>
        <v>36.5</v>
      </c>
      <c r="F43" s="5">
        <f>$A43*Beiträge!F44</f>
        <v>31.5</v>
      </c>
      <c r="G43" s="5">
        <f>$A43*Beiträge!G44</f>
        <v>34.65</v>
      </c>
      <c r="H43" s="5">
        <f>$A43*Beiträge!H44</f>
        <v>52.04</v>
      </c>
      <c r="I43" s="5">
        <f>$A43*Beiträge!I44</f>
        <v>31.5</v>
      </c>
      <c r="J43" s="5">
        <f>$A43*Beiträge!J44</f>
        <v>29.9</v>
      </c>
      <c r="K43" s="5">
        <f>$A43*Beiträge!K44</f>
        <v>30.85</v>
      </c>
      <c r="L43" s="5">
        <f>$A43*Beiträge!L44</f>
        <v>39.5</v>
      </c>
      <c r="M43" s="5">
        <f>$A43*Beiträge!M44</f>
        <v>37.9</v>
      </c>
      <c r="N43" s="5">
        <f>$A43*Beiträge!N44</f>
        <v>29.28</v>
      </c>
      <c r="O43" s="5">
        <f>$A43*Beiträge!O44</f>
        <v>0</v>
      </c>
      <c r="P43" s="5">
        <f>$A43*Beiträge!P44</f>
        <v>0</v>
      </c>
      <c r="Q43" s="5">
        <f>$A43*Beiträge!Q44</f>
        <v>0</v>
      </c>
      <c r="R43" s="5">
        <f>$A43*Beiträge!R44</f>
        <v>0</v>
      </c>
      <c r="S43" s="5">
        <f>$A43*Beiträge!S44</f>
        <v>0</v>
      </c>
      <c r="T43" s="5">
        <f>$A43*Beiträge!T44</f>
        <v>0</v>
      </c>
      <c r="U43" s="5">
        <f>$A43*Beiträge!U44</f>
        <v>0</v>
      </c>
    </row>
    <row r="44" spans="1:21" x14ac:dyDescent="0.25">
      <c r="A44">
        <f>IF(Beiträge!A45 &gt;='Ansicht - Vergleich'!$D$12,1,0)</f>
        <v>1</v>
      </c>
      <c r="B44" s="5">
        <f>$A44*Beiträge!B45</f>
        <v>39.26</v>
      </c>
      <c r="C44" s="5">
        <f>$A44*Beiträge!C45</f>
        <v>37.36</v>
      </c>
      <c r="D44" s="5">
        <f>$A44*Beiträge!D45</f>
        <v>31.5</v>
      </c>
      <c r="E44" s="5">
        <f>$A44*Beiträge!E45</f>
        <v>36.5</v>
      </c>
      <c r="F44" s="5">
        <f>$A44*Beiträge!F45</f>
        <v>31.5</v>
      </c>
      <c r="G44" s="5">
        <f>$A44*Beiträge!G45</f>
        <v>46.05</v>
      </c>
      <c r="H44" s="5">
        <f>$A44*Beiträge!H45</f>
        <v>52.62</v>
      </c>
      <c r="I44" s="5">
        <f>$A44*Beiträge!I45</f>
        <v>31.5</v>
      </c>
      <c r="J44" s="5">
        <f>$A44*Beiträge!J45</f>
        <v>29.9</v>
      </c>
      <c r="K44" s="5">
        <f>$A44*Beiträge!K45</f>
        <v>41.31</v>
      </c>
      <c r="L44" s="5">
        <f>$A44*Beiträge!L45</f>
        <v>39.5</v>
      </c>
      <c r="M44" s="5">
        <f>$A44*Beiträge!M45</f>
        <v>37.9</v>
      </c>
      <c r="N44" s="5">
        <f>$A44*Beiträge!N45</f>
        <v>29.28</v>
      </c>
      <c r="O44" s="5">
        <f>$A44*Beiträge!O45</f>
        <v>0</v>
      </c>
      <c r="P44" s="5">
        <f>$A44*Beiträge!P45</f>
        <v>0</v>
      </c>
      <c r="Q44" s="5">
        <f>$A44*Beiträge!Q45</f>
        <v>0</v>
      </c>
      <c r="R44" s="5">
        <f>$A44*Beiträge!R45</f>
        <v>0</v>
      </c>
      <c r="S44" s="5">
        <f>$A44*Beiträge!S45</f>
        <v>0</v>
      </c>
      <c r="T44" s="5">
        <f>$A44*Beiträge!T45</f>
        <v>0</v>
      </c>
      <c r="U44" s="5">
        <f>$A44*Beiträge!U45</f>
        <v>0</v>
      </c>
    </row>
    <row r="45" spans="1:21" x14ac:dyDescent="0.25">
      <c r="A45">
        <f>IF(Beiträge!A46 &gt;='Ansicht - Vergleich'!$D$12,1,0)</f>
        <v>1</v>
      </c>
      <c r="B45" s="5">
        <f>$A45*Beiträge!B46</f>
        <v>39.68</v>
      </c>
      <c r="C45" s="5">
        <f>$A45*Beiträge!C46</f>
        <v>53.44</v>
      </c>
      <c r="D45" s="5">
        <f>$A45*Beiträge!D46</f>
        <v>42.7</v>
      </c>
      <c r="E45" s="5">
        <f>$A45*Beiträge!E46</f>
        <v>46.1</v>
      </c>
      <c r="F45" s="5">
        <f>$A45*Beiträge!F46</f>
        <v>40</v>
      </c>
      <c r="G45" s="5">
        <f>$A45*Beiträge!G46</f>
        <v>46.05</v>
      </c>
      <c r="H45" s="5">
        <f>$A45*Beiträge!H46</f>
        <v>53.2</v>
      </c>
      <c r="I45" s="5">
        <f>$A45*Beiträge!I46</f>
        <v>37.799999999999997</v>
      </c>
      <c r="J45" s="5">
        <f>$A45*Beiträge!J46</f>
        <v>29.9</v>
      </c>
      <c r="K45" s="5">
        <f>$A45*Beiträge!K46</f>
        <v>41.31</v>
      </c>
      <c r="L45" s="5">
        <f>$A45*Beiträge!L46</f>
        <v>39.5</v>
      </c>
      <c r="M45" s="5">
        <f>$A45*Beiträge!M46</f>
        <v>37.9</v>
      </c>
      <c r="N45" s="5">
        <f>$A45*Beiträge!N46</f>
        <v>39.9</v>
      </c>
      <c r="O45" s="5">
        <f>$A45*Beiträge!O46</f>
        <v>0</v>
      </c>
      <c r="P45" s="5">
        <f>$A45*Beiträge!P46</f>
        <v>0</v>
      </c>
      <c r="Q45" s="5">
        <f>$A45*Beiträge!Q46</f>
        <v>0</v>
      </c>
      <c r="R45" s="5">
        <f>$A45*Beiträge!R46</f>
        <v>0</v>
      </c>
      <c r="S45" s="5">
        <f>$A45*Beiträge!S46</f>
        <v>0</v>
      </c>
      <c r="T45" s="5">
        <f>$A45*Beiträge!T46</f>
        <v>0</v>
      </c>
      <c r="U45" s="5">
        <f>$A45*Beiträge!U46</f>
        <v>0</v>
      </c>
    </row>
    <row r="46" spans="1:21" x14ac:dyDescent="0.25">
      <c r="A46">
        <f>IF(Beiträge!A47 &gt;='Ansicht - Vergleich'!$D$12,1,0)</f>
        <v>1</v>
      </c>
      <c r="B46" s="5">
        <f>$A46*Beiträge!B47</f>
        <v>40.1</v>
      </c>
      <c r="C46" s="5">
        <f>$A46*Beiträge!C47</f>
        <v>53.44</v>
      </c>
      <c r="D46" s="5">
        <f>$A46*Beiträge!D47</f>
        <v>42.7</v>
      </c>
      <c r="E46" s="5">
        <f>$A46*Beiträge!E47</f>
        <v>46.1</v>
      </c>
      <c r="F46" s="5">
        <f>$A46*Beiträge!F47</f>
        <v>40</v>
      </c>
      <c r="G46" s="5">
        <f>$A46*Beiträge!G47</f>
        <v>46.05</v>
      </c>
      <c r="H46" s="5">
        <f>$A46*Beiträge!H47</f>
        <v>53.77</v>
      </c>
      <c r="I46" s="5">
        <f>$A46*Beiträge!I47</f>
        <v>37.799999999999997</v>
      </c>
      <c r="J46" s="5">
        <f>$A46*Beiträge!J47</f>
        <v>29.9</v>
      </c>
      <c r="K46" s="5">
        <f>$A46*Beiträge!K47</f>
        <v>41.31</v>
      </c>
      <c r="L46" s="5">
        <f>$A46*Beiträge!L47</f>
        <v>39.5</v>
      </c>
      <c r="M46" s="5">
        <f>$A46*Beiträge!M47</f>
        <v>37.9</v>
      </c>
      <c r="N46" s="5">
        <f>$A46*Beiträge!N47</f>
        <v>39.9</v>
      </c>
      <c r="O46" s="5">
        <f>$A46*Beiträge!O47</f>
        <v>0</v>
      </c>
      <c r="P46" s="5">
        <f>$A46*Beiträge!P47</f>
        <v>0</v>
      </c>
      <c r="Q46" s="5">
        <f>$A46*Beiträge!Q47</f>
        <v>0</v>
      </c>
      <c r="R46" s="5">
        <f>$A46*Beiträge!R47</f>
        <v>0</v>
      </c>
      <c r="S46" s="5">
        <f>$A46*Beiträge!S47</f>
        <v>0</v>
      </c>
      <c r="T46" s="5">
        <f>$A46*Beiträge!T47</f>
        <v>0</v>
      </c>
      <c r="U46" s="5">
        <f>$A46*Beiträge!U47</f>
        <v>0</v>
      </c>
    </row>
    <row r="47" spans="1:21" x14ac:dyDescent="0.25">
      <c r="A47">
        <f>IF(Beiträge!A48 &gt;='Ansicht - Vergleich'!$D$12,1,0)</f>
        <v>1</v>
      </c>
      <c r="B47" s="5">
        <f>$A47*Beiträge!B48</f>
        <v>40.51</v>
      </c>
      <c r="C47" s="5">
        <f>$A47*Beiträge!C48</f>
        <v>53.44</v>
      </c>
      <c r="D47" s="5">
        <f>$A47*Beiträge!D48</f>
        <v>42.7</v>
      </c>
      <c r="E47" s="5">
        <f>$A47*Beiträge!E48</f>
        <v>46.1</v>
      </c>
      <c r="F47" s="5">
        <f>$A47*Beiträge!F48</f>
        <v>40</v>
      </c>
      <c r="G47" s="5">
        <f>$A47*Beiträge!G48</f>
        <v>46.05</v>
      </c>
      <c r="H47" s="5">
        <f>$A47*Beiträge!H48</f>
        <v>54.33</v>
      </c>
      <c r="I47" s="5">
        <f>$A47*Beiträge!I48</f>
        <v>37.799999999999997</v>
      </c>
      <c r="J47" s="5">
        <f>$A47*Beiträge!J48</f>
        <v>29.9</v>
      </c>
      <c r="K47" s="5">
        <f>$A47*Beiträge!K48</f>
        <v>41.31</v>
      </c>
      <c r="L47" s="5">
        <f>$A47*Beiträge!L48</f>
        <v>39.5</v>
      </c>
      <c r="M47" s="5">
        <f>$A47*Beiträge!M48</f>
        <v>37.9</v>
      </c>
      <c r="N47" s="5">
        <f>$A47*Beiträge!N48</f>
        <v>39.9</v>
      </c>
      <c r="O47" s="5">
        <f>$A47*Beiträge!O48</f>
        <v>0</v>
      </c>
      <c r="P47" s="5">
        <f>$A47*Beiträge!P48</f>
        <v>0</v>
      </c>
      <c r="Q47" s="5">
        <f>$A47*Beiträge!Q48</f>
        <v>0</v>
      </c>
      <c r="R47" s="5">
        <f>$A47*Beiträge!R48</f>
        <v>0</v>
      </c>
      <c r="S47" s="5">
        <f>$A47*Beiträge!S48</f>
        <v>0</v>
      </c>
      <c r="T47" s="5">
        <f>$A47*Beiträge!T48</f>
        <v>0</v>
      </c>
      <c r="U47" s="5">
        <f>$A47*Beiträge!U48</f>
        <v>0</v>
      </c>
    </row>
    <row r="48" spans="1:21" x14ac:dyDescent="0.25">
      <c r="A48">
        <f>IF(Beiträge!A49 &gt;='Ansicht - Vergleich'!$D$12,1,0)</f>
        <v>1</v>
      </c>
      <c r="B48" s="5">
        <f>$A48*Beiträge!B49</f>
        <v>40.909999999999997</v>
      </c>
      <c r="C48" s="5">
        <f>$A48*Beiträge!C49</f>
        <v>53.44</v>
      </c>
      <c r="D48" s="5">
        <f>$A48*Beiträge!D49</f>
        <v>42.7</v>
      </c>
      <c r="E48" s="5">
        <f>$A48*Beiträge!E49</f>
        <v>46.1</v>
      </c>
      <c r="F48" s="5">
        <f>$A48*Beiträge!F49</f>
        <v>40</v>
      </c>
      <c r="G48" s="5">
        <f>$A48*Beiträge!G49</f>
        <v>46.05</v>
      </c>
      <c r="H48" s="5">
        <f>$A48*Beiträge!H49</f>
        <v>54.89</v>
      </c>
      <c r="I48" s="5">
        <f>$A48*Beiträge!I49</f>
        <v>37.799999999999997</v>
      </c>
      <c r="J48" s="5">
        <f>$A48*Beiträge!J49</f>
        <v>39.9</v>
      </c>
      <c r="K48" s="5">
        <f>$A48*Beiträge!K49</f>
        <v>41.31</v>
      </c>
      <c r="L48" s="5">
        <f>$A48*Beiträge!L49</f>
        <v>39.5</v>
      </c>
      <c r="M48" s="5">
        <f>$A48*Beiträge!M49</f>
        <v>37.9</v>
      </c>
      <c r="N48" s="5">
        <f>$A48*Beiträge!N49</f>
        <v>39.9</v>
      </c>
      <c r="O48" s="5">
        <f>$A48*Beiträge!O49</f>
        <v>0</v>
      </c>
      <c r="P48" s="5">
        <f>$A48*Beiträge!P49</f>
        <v>0</v>
      </c>
      <c r="Q48" s="5">
        <f>$A48*Beiträge!Q49</f>
        <v>0</v>
      </c>
      <c r="R48" s="5">
        <f>$A48*Beiträge!R49</f>
        <v>0</v>
      </c>
      <c r="S48" s="5">
        <f>$A48*Beiträge!S49</f>
        <v>0</v>
      </c>
      <c r="T48" s="5">
        <f>$A48*Beiträge!T49</f>
        <v>0</v>
      </c>
      <c r="U48" s="5">
        <f>$A48*Beiträge!U49</f>
        <v>0</v>
      </c>
    </row>
    <row r="49" spans="1:21" x14ac:dyDescent="0.25">
      <c r="A49">
        <f>IF(Beiträge!A50 &gt;='Ansicht - Vergleich'!$D$12,1,0)</f>
        <v>1</v>
      </c>
      <c r="B49" s="5">
        <f>$A49*Beiträge!B50</f>
        <v>41.31</v>
      </c>
      <c r="C49" s="5">
        <f>$A49*Beiträge!C50</f>
        <v>53.44</v>
      </c>
      <c r="D49" s="5">
        <f>$A49*Beiträge!D50</f>
        <v>42.7</v>
      </c>
      <c r="E49" s="5">
        <f>$A49*Beiträge!E50</f>
        <v>46.1</v>
      </c>
      <c r="F49" s="5">
        <f>$A49*Beiträge!F50</f>
        <v>40</v>
      </c>
      <c r="G49" s="5">
        <f>$A49*Beiträge!G50</f>
        <v>46.05</v>
      </c>
      <c r="H49" s="5">
        <f>$A49*Beiträge!H50</f>
        <v>55.45</v>
      </c>
      <c r="I49" s="5">
        <f>$A49*Beiträge!I50</f>
        <v>37.799999999999997</v>
      </c>
      <c r="J49" s="5">
        <f>$A49*Beiträge!J50</f>
        <v>39.9</v>
      </c>
      <c r="K49" s="5">
        <f>$A49*Beiträge!K50</f>
        <v>41.31</v>
      </c>
      <c r="L49" s="5">
        <f>$A49*Beiträge!L50</f>
        <v>39.5</v>
      </c>
      <c r="M49" s="5">
        <f>$A49*Beiträge!M50</f>
        <v>37.9</v>
      </c>
      <c r="N49" s="5">
        <f>$A49*Beiträge!N50</f>
        <v>39.9</v>
      </c>
      <c r="O49" s="5">
        <f>$A49*Beiträge!O50</f>
        <v>0</v>
      </c>
      <c r="P49" s="5">
        <f>$A49*Beiträge!P50</f>
        <v>0</v>
      </c>
      <c r="Q49" s="5">
        <f>$A49*Beiträge!Q50</f>
        <v>0</v>
      </c>
      <c r="R49" s="5">
        <f>$A49*Beiträge!R50</f>
        <v>0</v>
      </c>
      <c r="S49" s="5">
        <f>$A49*Beiträge!S50</f>
        <v>0</v>
      </c>
      <c r="T49" s="5">
        <f>$A49*Beiträge!T50</f>
        <v>0</v>
      </c>
      <c r="U49" s="5">
        <f>$A49*Beiträge!U50</f>
        <v>0</v>
      </c>
    </row>
    <row r="50" spans="1:21" x14ac:dyDescent="0.25">
      <c r="A50">
        <f>IF(Beiträge!A51 &gt;='Ansicht - Vergleich'!$D$12,1,0)</f>
        <v>1</v>
      </c>
      <c r="B50" s="5">
        <f>$A50*Beiträge!B51</f>
        <v>41.72</v>
      </c>
      <c r="C50" s="5">
        <f>$A50*Beiträge!C51</f>
        <v>61.16</v>
      </c>
      <c r="D50" s="5">
        <f>$A50*Beiträge!D51</f>
        <v>42.7</v>
      </c>
      <c r="E50" s="5">
        <f>$A50*Beiträge!E51</f>
        <v>52.6</v>
      </c>
      <c r="F50" s="5">
        <f>$A50*Beiträge!F51</f>
        <v>45.5</v>
      </c>
      <c r="G50" s="5">
        <f>$A50*Beiträge!G51</f>
        <v>46.05</v>
      </c>
      <c r="H50" s="5">
        <f>$A50*Beiträge!H51</f>
        <v>55.9</v>
      </c>
      <c r="I50" s="5">
        <f>$A50*Beiträge!I51</f>
        <v>42.5</v>
      </c>
      <c r="J50" s="5">
        <f>$A50*Beiträge!J51</f>
        <v>39.9</v>
      </c>
      <c r="K50" s="5">
        <f>$A50*Beiträge!K51</f>
        <v>41.31</v>
      </c>
      <c r="L50" s="5">
        <f>$A50*Beiträge!L51</f>
        <v>39.5</v>
      </c>
      <c r="M50" s="5">
        <f>$A50*Beiträge!M51</f>
        <v>47.9</v>
      </c>
      <c r="N50" s="5">
        <f>$A50*Beiträge!N51</f>
        <v>39.9</v>
      </c>
      <c r="O50" s="5">
        <f>$A50*Beiträge!O51</f>
        <v>0</v>
      </c>
      <c r="P50" s="5">
        <f>$A50*Beiträge!P51</f>
        <v>0</v>
      </c>
      <c r="Q50" s="5">
        <f>$A50*Beiträge!Q51</f>
        <v>0</v>
      </c>
      <c r="R50" s="5">
        <f>$A50*Beiträge!R51</f>
        <v>0</v>
      </c>
      <c r="S50" s="5">
        <f>$A50*Beiträge!S51</f>
        <v>0</v>
      </c>
      <c r="T50" s="5">
        <f>$A50*Beiträge!T51</f>
        <v>0</v>
      </c>
      <c r="U50" s="5">
        <f>$A50*Beiträge!U51</f>
        <v>0</v>
      </c>
    </row>
    <row r="51" spans="1:21" x14ac:dyDescent="0.25">
      <c r="A51">
        <f>IF(Beiträge!A52 &gt;='Ansicht - Vergleich'!$D$12,1,0)</f>
        <v>1</v>
      </c>
      <c r="B51" s="5">
        <f>$A51*Beiträge!B52</f>
        <v>42.12</v>
      </c>
      <c r="C51" s="5">
        <f>$A51*Beiträge!C52</f>
        <v>61.16</v>
      </c>
      <c r="D51" s="5">
        <f>$A51*Beiträge!D52</f>
        <v>42.7</v>
      </c>
      <c r="E51" s="5">
        <f>$A51*Beiträge!E52</f>
        <v>52.6</v>
      </c>
      <c r="F51" s="5">
        <f>$A51*Beiträge!F52</f>
        <v>45.5</v>
      </c>
      <c r="G51" s="5">
        <f>$A51*Beiträge!G52</f>
        <v>46.05</v>
      </c>
      <c r="H51" s="5">
        <f>$A51*Beiträge!H52</f>
        <v>56.34</v>
      </c>
      <c r="I51" s="5">
        <f>$A51*Beiträge!I52</f>
        <v>42.5</v>
      </c>
      <c r="J51" s="5">
        <f>$A51*Beiträge!J52</f>
        <v>39.9</v>
      </c>
      <c r="K51" s="5">
        <f>$A51*Beiträge!K52</f>
        <v>41.31</v>
      </c>
      <c r="L51" s="5">
        <f>$A51*Beiträge!L52</f>
        <v>39.5</v>
      </c>
      <c r="M51" s="5">
        <f>$A51*Beiträge!M52</f>
        <v>47.9</v>
      </c>
      <c r="N51" s="5">
        <f>$A51*Beiträge!N52</f>
        <v>39.9</v>
      </c>
      <c r="O51" s="5">
        <f>$A51*Beiträge!O52</f>
        <v>0</v>
      </c>
      <c r="P51" s="5">
        <f>$A51*Beiträge!P52</f>
        <v>0</v>
      </c>
      <c r="Q51" s="5">
        <f>$A51*Beiträge!Q52</f>
        <v>0</v>
      </c>
      <c r="R51" s="5">
        <f>$A51*Beiträge!R52</f>
        <v>0</v>
      </c>
      <c r="S51" s="5">
        <f>$A51*Beiträge!S52</f>
        <v>0</v>
      </c>
      <c r="T51" s="5">
        <f>$A51*Beiträge!T52</f>
        <v>0</v>
      </c>
      <c r="U51" s="5">
        <f>$A51*Beiträge!U52</f>
        <v>0</v>
      </c>
    </row>
    <row r="52" spans="1:21" x14ac:dyDescent="0.25">
      <c r="A52">
        <f>IF(Beiträge!A53 &gt;='Ansicht - Vergleich'!$D$12,1,0)</f>
        <v>1</v>
      </c>
      <c r="B52" s="5">
        <f>$A52*Beiträge!B53</f>
        <v>42.52</v>
      </c>
      <c r="C52" s="5">
        <f>$A52*Beiträge!C53</f>
        <v>61.16</v>
      </c>
      <c r="D52" s="5">
        <f>$A52*Beiträge!D53</f>
        <v>42.7</v>
      </c>
      <c r="E52" s="5">
        <f>$A52*Beiträge!E53</f>
        <v>52.6</v>
      </c>
      <c r="F52" s="5">
        <f>$A52*Beiträge!F53</f>
        <v>45.5</v>
      </c>
      <c r="G52" s="5">
        <f>$A52*Beiträge!G53</f>
        <v>46.05</v>
      </c>
      <c r="H52" s="5">
        <f>$A52*Beiträge!H53</f>
        <v>56.76</v>
      </c>
      <c r="I52" s="5">
        <f>$A52*Beiträge!I53</f>
        <v>42.5</v>
      </c>
      <c r="J52" s="5">
        <f>$A52*Beiträge!J53</f>
        <v>39.9</v>
      </c>
      <c r="K52" s="5">
        <f>$A52*Beiträge!K53</f>
        <v>41.31</v>
      </c>
      <c r="L52" s="5">
        <f>$A52*Beiträge!L53</f>
        <v>39.5</v>
      </c>
      <c r="M52" s="5">
        <f>$A52*Beiträge!M53</f>
        <v>47.9</v>
      </c>
      <c r="N52" s="5">
        <f>$A52*Beiträge!N53</f>
        <v>39.9</v>
      </c>
      <c r="O52" s="5">
        <f>$A52*Beiträge!O53</f>
        <v>0</v>
      </c>
      <c r="P52" s="5">
        <f>$A52*Beiträge!P53</f>
        <v>0</v>
      </c>
      <c r="Q52" s="5">
        <f>$A52*Beiträge!Q53</f>
        <v>0</v>
      </c>
      <c r="R52" s="5">
        <f>$A52*Beiträge!R53</f>
        <v>0</v>
      </c>
      <c r="S52" s="5">
        <f>$A52*Beiträge!S53</f>
        <v>0</v>
      </c>
      <c r="T52" s="5">
        <f>$A52*Beiträge!T53</f>
        <v>0</v>
      </c>
      <c r="U52" s="5">
        <f>$A52*Beiträge!U53</f>
        <v>0</v>
      </c>
    </row>
    <row r="53" spans="1:21" x14ac:dyDescent="0.25">
      <c r="A53">
        <f>IF(Beiträge!A54 &gt;='Ansicht - Vergleich'!$D$12,1,0)</f>
        <v>1</v>
      </c>
      <c r="B53" s="5">
        <f>$A53*Beiträge!B54</f>
        <v>42.92</v>
      </c>
      <c r="C53" s="5">
        <f>$A53*Beiträge!C54</f>
        <v>61.16</v>
      </c>
      <c r="D53" s="5">
        <f>$A53*Beiträge!D54</f>
        <v>42.7</v>
      </c>
      <c r="E53" s="5">
        <f>$A53*Beiträge!E54</f>
        <v>52.6</v>
      </c>
      <c r="F53" s="5">
        <f>$A53*Beiträge!F54</f>
        <v>45.5</v>
      </c>
      <c r="G53" s="5">
        <f>$A53*Beiträge!G54</f>
        <v>46.05</v>
      </c>
      <c r="H53" s="5">
        <f>$A53*Beiträge!H54</f>
        <v>57.15</v>
      </c>
      <c r="I53" s="5">
        <f>$A53*Beiträge!I54</f>
        <v>42.5</v>
      </c>
      <c r="J53" s="5">
        <f>$A53*Beiträge!J54</f>
        <v>39.9</v>
      </c>
      <c r="K53" s="5">
        <f>$A53*Beiträge!K54</f>
        <v>41.31</v>
      </c>
      <c r="L53" s="5">
        <f>$A53*Beiträge!L54</f>
        <v>39.5</v>
      </c>
      <c r="M53" s="5">
        <f>$A53*Beiträge!M54</f>
        <v>47.9</v>
      </c>
      <c r="N53" s="5">
        <f>$A53*Beiträge!N54</f>
        <v>39.9</v>
      </c>
      <c r="O53" s="5">
        <f>$A53*Beiträge!O54</f>
        <v>0</v>
      </c>
      <c r="P53" s="5">
        <f>$A53*Beiträge!P54</f>
        <v>0</v>
      </c>
      <c r="Q53" s="5">
        <f>$A53*Beiträge!Q54</f>
        <v>0</v>
      </c>
      <c r="R53" s="5">
        <f>$A53*Beiträge!R54</f>
        <v>0</v>
      </c>
      <c r="S53" s="5">
        <f>$A53*Beiträge!S54</f>
        <v>0</v>
      </c>
      <c r="T53" s="5">
        <f>$A53*Beiträge!T54</f>
        <v>0</v>
      </c>
      <c r="U53" s="5">
        <f>$A53*Beiträge!U54</f>
        <v>0</v>
      </c>
    </row>
    <row r="54" spans="1:21" x14ac:dyDescent="0.25">
      <c r="A54">
        <f>IF(Beiträge!A55 &gt;='Ansicht - Vergleich'!$D$12,1,0)</f>
        <v>1</v>
      </c>
      <c r="B54" s="5">
        <f>$A54*Beiträge!B55</f>
        <v>43.32</v>
      </c>
      <c r="C54" s="5">
        <f>$A54*Beiträge!C55</f>
        <v>61.16</v>
      </c>
      <c r="D54" s="5">
        <f>$A54*Beiträge!D55</f>
        <v>42.7</v>
      </c>
      <c r="E54" s="5">
        <f>$A54*Beiträge!E55</f>
        <v>52.6</v>
      </c>
      <c r="F54" s="5">
        <f>$A54*Beiträge!F55</f>
        <v>45.5</v>
      </c>
      <c r="G54" s="5">
        <f>$A54*Beiträge!G55</f>
        <v>63.56</v>
      </c>
      <c r="H54" s="5">
        <f>$A54*Beiträge!H55</f>
        <v>57.52</v>
      </c>
      <c r="I54" s="5">
        <f>$A54*Beiträge!I55</f>
        <v>42.5</v>
      </c>
      <c r="J54" s="5">
        <f>$A54*Beiträge!J55</f>
        <v>39.9</v>
      </c>
      <c r="K54" s="5">
        <f>$A54*Beiträge!K55</f>
        <v>58.96</v>
      </c>
      <c r="L54" s="5">
        <f>$A54*Beiträge!L55</f>
        <v>39.5</v>
      </c>
      <c r="M54" s="5">
        <f>$A54*Beiträge!M55</f>
        <v>47.9</v>
      </c>
      <c r="N54" s="5">
        <f>$A54*Beiträge!N55</f>
        <v>39.9</v>
      </c>
      <c r="O54" s="5">
        <f>$A54*Beiträge!O55</f>
        <v>0</v>
      </c>
      <c r="P54" s="5">
        <f>$A54*Beiträge!P55</f>
        <v>0</v>
      </c>
      <c r="Q54" s="5">
        <f>$A54*Beiträge!Q55</f>
        <v>0</v>
      </c>
      <c r="R54" s="5">
        <f>$A54*Beiträge!R55</f>
        <v>0</v>
      </c>
      <c r="S54" s="5">
        <f>$A54*Beiträge!S55</f>
        <v>0</v>
      </c>
      <c r="T54" s="5">
        <f>$A54*Beiträge!T55</f>
        <v>0</v>
      </c>
      <c r="U54" s="5">
        <f>$A54*Beiträge!U55</f>
        <v>0</v>
      </c>
    </row>
    <row r="55" spans="1:21" x14ac:dyDescent="0.25">
      <c r="A55">
        <f>IF(Beiträge!A56 &gt;='Ansicht - Vergleich'!$D$12,1,0)</f>
        <v>1</v>
      </c>
      <c r="B55" s="5">
        <f>$A55*Beiträge!B56</f>
        <v>43.62</v>
      </c>
      <c r="C55" s="5">
        <f>$A55*Beiträge!C56</f>
        <v>69.13</v>
      </c>
      <c r="D55" s="5">
        <f>$A55*Beiträge!D56</f>
        <v>59.4</v>
      </c>
      <c r="E55" s="5">
        <f>$A55*Beiträge!E56</f>
        <v>61.6</v>
      </c>
      <c r="F55" s="5">
        <f>$A55*Beiträge!F56</f>
        <v>54</v>
      </c>
      <c r="G55" s="5">
        <f>$A55*Beiträge!G56</f>
        <v>63.56</v>
      </c>
      <c r="H55" s="5">
        <f>$A55*Beiträge!H56</f>
        <v>57.86</v>
      </c>
      <c r="I55" s="5">
        <f>$A55*Beiträge!I56</f>
        <v>51.95</v>
      </c>
      <c r="J55" s="5">
        <f>$A55*Beiträge!J56</f>
        <v>39.9</v>
      </c>
      <c r="K55" s="5">
        <f>$A55*Beiträge!K56</f>
        <v>58.96</v>
      </c>
      <c r="L55" s="5">
        <f>$A55*Beiträge!L56</f>
        <v>39.5</v>
      </c>
      <c r="M55" s="5">
        <f>$A55*Beiträge!M56</f>
        <v>54.4</v>
      </c>
      <c r="N55" s="5">
        <f>$A55*Beiträge!N56</f>
        <v>52.02</v>
      </c>
      <c r="O55" s="5">
        <f>$A55*Beiträge!O56</f>
        <v>0</v>
      </c>
      <c r="P55" s="5">
        <f>$A55*Beiträge!P56</f>
        <v>0</v>
      </c>
      <c r="Q55" s="5">
        <f>$A55*Beiträge!Q56</f>
        <v>0</v>
      </c>
      <c r="R55" s="5">
        <f>$A55*Beiträge!R56</f>
        <v>0</v>
      </c>
      <c r="S55" s="5">
        <f>$A55*Beiträge!S56</f>
        <v>0</v>
      </c>
      <c r="T55" s="5">
        <f>$A55*Beiträge!T56</f>
        <v>0</v>
      </c>
      <c r="U55" s="5">
        <f>$A55*Beiträge!U56</f>
        <v>0</v>
      </c>
    </row>
    <row r="56" spans="1:21" x14ac:dyDescent="0.25">
      <c r="A56">
        <f>IF(Beiträge!A57 &gt;='Ansicht - Vergleich'!$D$12,1,0)</f>
        <v>1</v>
      </c>
      <c r="B56" s="5">
        <f>$A56*Beiträge!B57</f>
        <v>43.92</v>
      </c>
      <c r="C56" s="5">
        <f>$A56*Beiträge!C57</f>
        <v>69.13</v>
      </c>
      <c r="D56" s="5">
        <f>$A56*Beiträge!D57</f>
        <v>59.4</v>
      </c>
      <c r="E56" s="5">
        <f>$A56*Beiträge!E57</f>
        <v>61.6</v>
      </c>
      <c r="F56" s="5">
        <f>$A56*Beiträge!F57</f>
        <v>54</v>
      </c>
      <c r="G56" s="5">
        <f>$A56*Beiträge!G57</f>
        <v>63.56</v>
      </c>
      <c r="H56" s="5">
        <f>$A56*Beiträge!H57</f>
        <v>58.17</v>
      </c>
      <c r="I56" s="5">
        <f>$A56*Beiträge!I57</f>
        <v>51.95</v>
      </c>
      <c r="J56" s="5">
        <f>$A56*Beiträge!J57</f>
        <v>46.9</v>
      </c>
      <c r="K56" s="5">
        <f>$A56*Beiträge!K57</f>
        <v>58.96</v>
      </c>
      <c r="L56" s="5">
        <f>$A56*Beiträge!L57</f>
        <v>39.5</v>
      </c>
      <c r="M56" s="5">
        <f>$A56*Beiträge!M57</f>
        <v>54.4</v>
      </c>
      <c r="N56" s="5">
        <f>$A56*Beiträge!N57</f>
        <v>52.02</v>
      </c>
      <c r="O56" s="5">
        <f>$A56*Beiträge!O57</f>
        <v>0</v>
      </c>
      <c r="P56" s="5">
        <f>$A56*Beiträge!P57</f>
        <v>0</v>
      </c>
      <c r="Q56" s="5">
        <f>$A56*Beiträge!Q57</f>
        <v>0</v>
      </c>
      <c r="R56" s="5">
        <f>$A56*Beiträge!R57</f>
        <v>0</v>
      </c>
      <c r="S56" s="5">
        <f>$A56*Beiträge!S57</f>
        <v>0</v>
      </c>
      <c r="T56" s="5">
        <f>$A56*Beiträge!T57</f>
        <v>0</v>
      </c>
      <c r="U56" s="5">
        <f>$A56*Beiträge!U57</f>
        <v>0</v>
      </c>
    </row>
    <row r="57" spans="1:21" x14ac:dyDescent="0.25">
      <c r="A57">
        <f>IF(Beiträge!A58 &gt;='Ansicht - Vergleich'!$D$12,1,0)</f>
        <v>1</v>
      </c>
      <c r="B57" s="5">
        <f>$A57*Beiträge!B58</f>
        <v>44.22</v>
      </c>
      <c r="C57" s="5">
        <f>$A57*Beiträge!C58</f>
        <v>69.13</v>
      </c>
      <c r="D57" s="5">
        <f>$A57*Beiträge!D58</f>
        <v>59.4</v>
      </c>
      <c r="E57" s="5">
        <f>$A57*Beiträge!E58</f>
        <v>61.6</v>
      </c>
      <c r="F57" s="5">
        <f>$A57*Beiträge!F58</f>
        <v>54</v>
      </c>
      <c r="G57" s="5">
        <f>$A57*Beiträge!G58</f>
        <v>63.56</v>
      </c>
      <c r="H57" s="5">
        <f>$A57*Beiträge!H58</f>
        <v>58.43</v>
      </c>
      <c r="I57" s="5">
        <f>$A57*Beiträge!I58</f>
        <v>51.95</v>
      </c>
      <c r="J57" s="5">
        <f>$A57*Beiträge!J58</f>
        <v>46.9</v>
      </c>
      <c r="K57" s="5">
        <f>$A57*Beiträge!K58</f>
        <v>58.96</v>
      </c>
      <c r="L57" s="5">
        <f>$A57*Beiträge!L58</f>
        <v>39.5</v>
      </c>
      <c r="M57" s="5">
        <f>$A57*Beiträge!M58</f>
        <v>54.4</v>
      </c>
      <c r="N57" s="5">
        <f>$A57*Beiträge!N58</f>
        <v>52.02</v>
      </c>
      <c r="O57" s="5">
        <f>$A57*Beiträge!O58</f>
        <v>0</v>
      </c>
      <c r="P57" s="5">
        <f>$A57*Beiträge!P58</f>
        <v>0</v>
      </c>
      <c r="Q57" s="5">
        <f>$A57*Beiträge!Q58</f>
        <v>0</v>
      </c>
      <c r="R57" s="5">
        <f>$A57*Beiträge!R58</f>
        <v>0</v>
      </c>
      <c r="S57" s="5">
        <f>$A57*Beiträge!S58</f>
        <v>0</v>
      </c>
      <c r="T57" s="5">
        <f>$A57*Beiträge!T58</f>
        <v>0</v>
      </c>
      <c r="U57" s="5">
        <f>$A57*Beiträge!U58</f>
        <v>0</v>
      </c>
    </row>
    <row r="58" spans="1:21" x14ac:dyDescent="0.25">
      <c r="A58">
        <f>IF(Beiträge!A59 &gt;='Ansicht - Vergleich'!$D$12,1,0)</f>
        <v>1</v>
      </c>
      <c r="B58" s="5">
        <f>$A58*Beiträge!B59</f>
        <v>44.53</v>
      </c>
      <c r="C58" s="5">
        <f>$A58*Beiträge!C59</f>
        <v>69.13</v>
      </c>
      <c r="D58" s="5">
        <f>$A58*Beiträge!D59</f>
        <v>59.4</v>
      </c>
      <c r="E58" s="5">
        <f>$A58*Beiträge!E59</f>
        <v>61.6</v>
      </c>
      <c r="F58" s="5">
        <f>$A58*Beiträge!F59</f>
        <v>54</v>
      </c>
      <c r="G58" s="5">
        <f>$A58*Beiträge!G59</f>
        <v>63.56</v>
      </c>
      <c r="H58" s="5">
        <f>$A58*Beiträge!H59</f>
        <v>58.77</v>
      </c>
      <c r="I58" s="5">
        <f>$A58*Beiträge!I59</f>
        <v>51.95</v>
      </c>
      <c r="J58" s="5">
        <f>$A58*Beiträge!J59</f>
        <v>46.9</v>
      </c>
      <c r="K58" s="5">
        <f>$A58*Beiträge!K59</f>
        <v>58.96</v>
      </c>
      <c r="L58" s="5">
        <f>$A58*Beiträge!L59</f>
        <v>39.5</v>
      </c>
      <c r="M58" s="5">
        <f>$A58*Beiträge!M59</f>
        <v>54.4</v>
      </c>
      <c r="N58" s="5">
        <f>$A58*Beiträge!N59</f>
        <v>52.02</v>
      </c>
      <c r="O58" s="5">
        <f>$A58*Beiträge!O59</f>
        <v>0</v>
      </c>
      <c r="P58" s="5">
        <f>$A58*Beiträge!P59</f>
        <v>0</v>
      </c>
      <c r="Q58" s="5">
        <f>$A58*Beiträge!Q59</f>
        <v>0</v>
      </c>
      <c r="R58" s="5">
        <f>$A58*Beiträge!R59</f>
        <v>0</v>
      </c>
      <c r="S58" s="5">
        <f>$A58*Beiträge!S59</f>
        <v>0</v>
      </c>
      <c r="T58" s="5">
        <f>$A58*Beiträge!T59</f>
        <v>0</v>
      </c>
      <c r="U58" s="5">
        <f>$A58*Beiträge!U59</f>
        <v>0</v>
      </c>
    </row>
    <row r="59" spans="1:21" x14ac:dyDescent="0.25">
      <c r="A59">
        <f>IF(Beiträge!A60 &gt;='Ansicht - Vergleich'!$D$12,1,0)</f>
        <v>1</v>
      </c>
      <c r="B59" s="5">
        <f>$A59*Beiträge!B60</f>
        <v>44.82</v>
      </c>
      <c r="C59" s="5">
        <f>$A59*Beiträge!C60</f>
        <v>69.13</v>
      </c>
      <c r="D59" s="5">
        <f>$A59*Beiträge!D60</f>
        <v>59.4</v>
      </c>
      <c r="E59" s="5">
        <f>$A59*Beiträge!E60</f>
        <v>61.6</v>
      </c>
      <c r="F59" s="5">
        <f>$A59*Beiträge!F60</f>
        <v>54</v>
      </c>
      <c r="G59" s="5">
        <f>$A59*Beiträge!G60</f>
        <v>63.56</v>
      </c>
      <c r="H59" s="5">
        <f>$A59*Beiträge!H60</f>
        <v>59.07</v>
      </c>
      <c r="I59" s="5">
        <f>$A59*Beiträge!I60</f>
        <v>51.95</v>
      </c>
      <c r="J59" s="5">
        <f>$A59*Beiträge!J60</f>
        <v>46.9</v>
      </c>
      <c r="K59" s="5">
        <f>$A59*Beiträge!K60</f>
        <v>58.96</v>
      </c>
      <c r="L59" s="5">
        <f>$A59*Beiträge!L60</f>
        <v>39.5</v>
      </c>
      <c r="M59" s="5">
        <f>$A59*Beiträge!M60</f>
        <v>54.4</v>
      </c>
      <c r="N59" s="5">
        <f>$A59*Beiträge!N60</f>
        <v>52.02</v>
      </c>
      <c r="O59" s="5">
        <f>$A59*Beiträge!O60</f>
        <v>0</v>
      </c>
      <c r="P59" s="5">
        <f>$A59*Beiträge!P60</f>
        <v>0</v>
      </c>
      <c r="Q59" s="5">
        <f>$A59*Beiträge!Q60</f>
        <v>0</v>
      </c>
      <c r="R59" s="5">
        <f>$A59*Beiträge!R60</f>
        <v>0</v>
      </c>
      <c r="S59" s="5">
        <f>$A59*Beiträge!S60</f>
        <v>0</v>
      </c>
      <c r="T59" s="5">
        <f>$A59*Beiträge!T60</f>
        <v>0</v>
      </c>
      <c r="U59" s="5">
        <f>$A59*Beiträge!U60</f>
        <v>0</v>
      </c>
    </row>
    <row r="60" spans="1:21" x14ac:dyDescent="0.25">
      <c r="A60">
        <f>IF(Beiträge!A61 &gt;='Ansicht - Vergleich'!$D$12,1,0)</f>
        <v>1</v>
      </c>
      <c r="B60" s="5">
        <f>$A60*Beiträge!B61</f>
        <v>45.21</v>
      </c>
      <c r="C60" s="5">
        <f>$A60*Beiträge!C61</f>
        <v>76.489999999999995</v>
      </c>
      <c r="D60" s="5">
        <f>$A60*Beiträge!D61</f>
        <v>59.4</v>
      </c>
      <c r="E60" s="5">
        <f>$A60*Beiträge!E61</f>
        <v>68.7</v>
      </c>
      <c r="F60" s="5">
        <f>$A60*Beiträge!F61</f>
        <v>59</v>
      </c>
      <c r="G60" s="5">
        <f>$A60*Beiträge!G61</f>
        <v>63.56</v>
      </c>
      <c r="H60" s="5">
        <f>$A60*Beiträge!H61</f>
        <v>59.33</v>
      </c>
      <c r="I60" s="5">
        <f>$A60*Beiträge!I61</f>
        <v>58.95</v>
      </c>
      <c r="J60" s="5">
        <f>$A60*Beiträge!J61</f>
        <v>46.9</v>
      </c>
      <c r="K60" s="5">
        <f>$A60*Beiträge!K61</f>
        <v>58.96</v>
      </c>
      <c r="L60" s="5">
        <f>$A60*Beiträge!L61</f>
        <v>63.5</v>
      </c>
      <c r="M60" s="5">
        <f>$A60*Beiträge!M61</f>
        <v>71.900000000000006</v>
      </c>
      <c r="N60" s="5">
        <f>$A60*Beiträge!N61</f>
        <v>52.02</v>
      </c>
      <c r="O60" s="5">
        <f>$A60*Beiträge!O61</f>
        <v>0</v>
      </c>
      <c r="P60" s="5">
        <f>$A60*Beiträge!P61</f>
        <v>0</v>
      </c>
      <c r="Q60" s="5">
        <f>$A60*Beiträge!Q61</f>
        <v>0</v>
      </c>
      <c r="R60" s="5">
        <f>$A60*Beiträge!R61</f>
        <v>0</v>
      </c>
      <c r="S60" s="5">
        <f>$A60*Beiträge!S61</f>
        <v>0</v>
      </c>
      <c r="T60" s="5">
        <f>$A60*Beiträge!T61</f>
        <v>0</v>
      </c>
      <c r="U60" s="5">
        <f>$A60*Beiträge!U61</f>
        <v>0</v>
      </c>
    </row>
    <row r="61" spans="1:21" x14ac:dyDescent="0.25">
      <c r="A61">
        <f>IF(Beiträge!A62 &gt;='Ansicht - Vergleich'!$D$12,1,0)</f>
        <v>1</v>
      </c>
      <c r="B61" s="5">
        <f>$A61*Beiträge!B62</f>
        <v>45.59</v>
      </c>
      <c r="C61" s="5">
        <f>$A61*Beiträge!C62</f>
        <v>76.489999999999995</v>
      </c>
      <c r="D61" s="5">
        <f>$A61*Beiträge!D62</f>
        <v>59.4</v>
      </c>
      <c r="E61" s="5">
        <f>$A61*Beiträge!E62</f>
        <v>68.7</v>
      </c>
      <c r="F61" s="5">
        <f>$A61*Beiträge!F62</f>
        <v>59</v>
      </c>
      <c r="G61" s="5">
        <f>$A61*Beiträge!G62</f>
        <v>63.56</v>
      </c>
      <c r="H61" s="5">
        <f>$A61*Beiträge!H62</f>
        <v>59.55</v>
      </c>
      <c r="I61" s="5">
        <f>$A61*Beiträge!I62</f>
        <v>58.95</v>
      </c>
      <c r="J61" s="5">
        <f>$A61*Beiträge!J62</f>
        <v>46.9</v>
      </c>
      <c r="K61" s="5">
        <f>$A61*Beiträge!K62</f>
        <v>58.96</v>
      </c>
      <c r="L61" s="5">
        <f>$A61*Beiträge!L62</f>
        <v>63.5</v>
      </c>
      <c r="M61" s="5">
        <f>$A61*Beiträge!M62</f>
        <v>71.900000000000006</v>
      </c>
      <c r="N61" s="5">
        <f>$A61*Beiträge!N62</f>
        <v>52.02</v>
      </c>
      <c r="O61" s="5">
        <f>$A61*Beiträge!O62</f>
        <v>0</v>
      </c>
      <c r="P61" s="5">
        <f>$A61*Beiträge!P62</f>
        <v>0</v>
      </c>
      <c r="Q61" s="5">
        <f>$A61*Beiträge!Q62</f>
        <v>0</v>
      </c>
      <c r="R61" s="5">
        <f>$A61*Beiträge!R62</f>
        <v>0</v>
      </c>
      <c r="S61" s="5">
        <f>$A61*Beiträge!S62</f>
        <v>0</v>
      </c>
      <c r="T61" s="5">
        <f>$A61*Beiträge!T62</f>
        <v>0</v>
      </c>
      <c r="U61" s="5">
        <f>$A61*Beiträge!U62</f>
        <v>0</v>
      </c>
    </row>
    <row r="62" spans="1:21" x14ac:dyDescent="0.25">
      <c r="A62">
        <f>IF(Beiträge!A63 &gt;='Ansicht - Vergleich'!$D$12,1,0)</f>
        <v>1</v>
      </c>
      <c r="B62" s="5">
        <f>$A62*Beiträge!B63</f>
        <v>45.96</v>
      </c>
      <c r="C62" s="5">
        <f>$A62*Beiträge!C63</f>
        <v>76.489999999999995</v>
      </c>
      <c r="D62" s="5">
        <f>$A62*Beiträge!D63</f>
        <v>59.4</v>
      </c>
      <c r="E62" s="5">
        <f>$A62*Beiträge!E63</f>
        <v>68.7</v>
      </c>
      <c r="F62" s="5">
        <f>$A62*Beiträge!F63</f>
        <v>59</v>
      </c>
      <c r="G62" s="5">
        <f>$A62*Beiträge!G63</f>
        <v>63.56</v>
      </c>
      <c r="H62" s="5">
        <f>$A62*Beiträge!H63</f>
        <v>59.74</v>
      </c>
      <c r="I62" s="5">
        <f>$A62*Beiträge!I63</f>
        <v>58.95</v>
      </c>
      <c r="J62" s="5">
        <f>$A62*Beiträge!J63</f>
        <v>46.9</v>
      </c>
      <c r="K62" s="5">
        <f>$A62*Beiträge!K63</f>
        <v>58.96</v>
      </c>
      <c r="L62" s="5">
        <f>$A62*Beiträge!L63</f>
        <v>63.5</v>
      </c>
      <c r="M62" s="5">
        <f>$A62*Beiträge!M63</f>
        <v>71.900000000000006</v>
      </c>
      <c r="N62" s="5">
        <f>$A62*Beiträge!N63</f>
        <v>52.02</v>
      </c>
      <c r="O62" s="5">
        <f>$A62*Beiträge!O63</f>
        <v>0</v>
      </c>
      <c r="P62" s="5">
        <f>$A62*Beiträge!P63</f>
        <v>0</v>
      </c>
      <c r="Q62" s="5">
        <f>$A62*Beiträge!Q63</f>
        <v>0</v>
      </c>
      <c r="R62" s="5">
        <f>$A62*Beiträge!R63</f>
        <v>0</v>
      </c>
      <c r="S62" s="5">
        <f>$A62*Beiträge!S63</f>
        <v>0</v>
      </c>
      <c r="T62" s="5">
        <f>$A62*Beiträge!T63</f>
        <v>0</v>
      </c>
      <c r="U62" s="5">
        <f>$A62*Beiträge!U63</f>
        <v>0</v>
      </c>
    </row>
    <row r="63" spans="1:21" x14ac:dyDescent="0.25">
      <c r="A63">
        <f>IF(Beiträge!A64 &gt;='Ansicht - Vergleich'!$D$12,1,0)</f>
        <v>1</v>
      </c>
      <c r="B63" s="5">
        <f>$A63*Beiträge!B64</f>
        <v>46.3</v>
      </c>
      <c r="C63" s="5">
        <f>$A63*Beiträge!C64</f>
        <v>76.489999999999995</v>
      </c>
      <c r="D63" s="5">
        <f>$A63*Beiträge!D64</f>
        <v>59.4</v>
      </c>
      <c r="E63" s="5">
        <f>$A63*Beiträge!E64</f>
        <v>68.7</v>
      </c>
      <c r="F63" s="5">
        <f>$A63*Beiträge!F64</f>
        <v>59</v>
      </c>
      <c r="G63" s="5">
        <f>$A63*Beiträge!G64</f>
        <v>63.56</v>
      </c>
      <c r="H63" s="5">
        <f>$A63*Beiträge!H64</f>
        <v>59.89</v>
      </c>
      <c r="I63" s="5">
        <f>$A63*Beiträge!I64</f>
        <v>58.95</v>
      </c>
      <c r="J63" s="5">
        <f>$A63*Beiträge!J64</f>
        <v>54.9</v>
      </c>
      <c r="K63" s="5">
        <f>$A63*Beiträge!K64</f>
        <v>58.96</v>
      </c>
      <c r="L63" s="5">
        <f>$A63*Beiträge!L64</f>
        <v>63.5</v>
      </c>
      <c r="M63" s="5">
        <f>$A63*Beiträge!M64</f>
        <v>71.900000000000006</v>
      </c>
      <c r="N63" s="5">
        <f>$A63*Beiträge!N64</f>
        <v>52.02</v>
      </c>
      <c r="O63" s="5">
        <f>$A63*Beiträge!O64</f>
        <v>0</v>
      </c>
      <c r="P63" s="5">
        <f>$A63*Beiträge!P64</f>
        <v>0</v>
      </c>
      <c r="Q63" s="5">
        <f>$A63*Beiträge!Q64</f>
        <v>0</v>
      </c>
      <c r="R63" s="5">
        <f>$A63*Beiträge!R64</f>
        <v>0</v>
      </c>
      <c r="S63" s="5">
        <f>$A63*Beiträge!S64</f>
        <v>0</v>
      </c>
      <c r="T63" s="5">
        <f>$A63*Beiträge!T64</f>
        <v>0</v>
      </c>
      <c r="U63" s="5">
        <f>$A63*Beiträge!U64</f>
        <v>0</v>
      </c>
    </row>
    <row r="64" spans="1:21" x14ac:dyDescent="0.25">
      <c r="A64">
        <f>IF(Beiträge!A65 &gt;='Ansicht - Vergleich'!$D$12,1,0)</f>
        <v>1</v>
      </c>
      <c r="B64" s="5">
        <f>$A64*Beiträge!B65</f>
        <v>46.6</v>
      </c>
      <c r="C64" s="5">
        <f>$A64*Beiträge!C65</f>
        <v>76.489999999999995</v>
      </c>
      <c r="D64" s="5">
        <f>$A64*Beiträge!D65</f>
        <v>59.4</v>
      </c>
      <c r="E64" s="5">
        <f>$A64*Beiträge!E65</f>
        <v>68.7</v>
      </c>
      <c r="F64" s="5">
        <f>$A64*Beiträge!F65</f>
        <v>59</v>
      </c>
      <c r="G64" s="5">
        <f>$A64*Beiträge!G65</f>
        <v>73.760000000000005</v>
      </c>
      <c r="H64" s="5">
        <f>$A64*Beiträge!H65</f>
        <v>60.02</v>
      </c>
      <c r="I64" s="5">
        <f>$A64*Beiträge!I65</f>
        <v>58.95</v>
      </c>
      <c r="J64" s="5">
        <f>$A64*Beiträge!J65</f>
        <v>54.9</v>
      </c>
      <c r="K64" s="5">
        <f>$A64*Beiträge!K65</f>
        <v>69.510000000000005</v>
      </c>
      <c r="L64" s="5">
        <f>$A64*Beiträge!L65</f>
        <v>63.5</v>
      </c>
      <c r="M64" s="5">
        <f>$A64*Beiträge!M65</f>
        <v>71.900000000000006</v>
      </c>
      <c r="N64" s="5">
        <f>$A64*Beiträge!N65</f>
        <v>52.02</v>
      </c>
      <c r="O64" s="5">
        <f>$A64*Beiträge!O65</f>
        <v>0</v>
      </c>
      <c r="P64" s="5">
        <f>$A64*Beiträge!P65</f>
        <v>0</v>
      </c>
      <c r="Q64" s="5">
        <f>$A64*Beiträge!Q65</f>
        <v>0</v>
      </c>
      <c r="R64" s="5">
        <f>$A64*Beiträge!R65</f>
        <v>0</v>
      </c>
      <c r="S64" s="5">
        <f>$A64*Beiträge!S65</f>
        <v>0</v>
      </c>
      <c r="T64" s="5">
        <f>$A64*Beiträge!T65</f>
        <v>0</v>
      </c>
      <c r="U64" s="5">
        <f>$A64*Beiträge!U65</f>
        <v>0</v>
      </c>
    </row>
    <row r="65" spans="1:21" x14ac:dyDescent="0.25">
      <c r="A65">
        <f>IF(Beiträge!A66 &gt;='Ansicht - Vergleich'!$D$12,1,0)</f>
        <v>1</v>
      </c>
      <c r="B65" s="5">
        <f>$A65*Beiträge!B66</f>
        <v>46.85</v>
      </c>
      <c r="C65" s="5">
        <f>$A65*Beiträge!C66</f>
        <v>84.76</v>
      </c>
      <c r="D65" s="5">
        <f>$A65*Beiträge!D66</f>
        <v>70.400000000000006</v>
      </c>
      <c r="E65" s="5">
        <f>$A65*Beiträge!E66</f>
        <v>76.7</v>
      </c>
      <c r="F65" s="5">
        <f>$A65*Beiträge!F66</f>
        <v>64.5</v>
      </c>
      <c r="G65" s="5">
        <f>$A65*Beiträge!G66</f>
        <v>73.760000000000005</v>
      </c>
      <c r="H65" s="5">
        <f>$A65*Beiträge!H66</f>
        <v>60.12</v>
      </c>
      <c r="I65" s="5">
        <f>$A65*Beiträge!I66</f>
        <v>70</v>
      </c>
      <c r="J65" s="5">
        <f>$A65*Beiträge!J66</f>
        <v>54.9</v>
      </c>
      <c r="K65" s="5">
        <f>$A65*Beiträge!K66</f>
        <v>69.510000000000005</v>
      </c>
      <c r="L65" s="5">
        <f>$A65*Beiträge!L66</f>
        <v>63.5</v>
      </c>
      <c r="M65" s="5">
        <f>$A65*Beiträge!M66</f>
        <v>79.900000000000006</v>
      </c>
      <c r="N65" s="5">
        <f>$A65*Beiträge!N66</f>
        <v>67.06</v>
      </c>
      <c r="O65" s="5">
        <f>$A65*Beiträge!O66</f>
        <v>0</v>
      </c>
      <c r="P65" s="5">
        <f>$A65*Beiträge!P66</f>
        <v>0</v>
      </c>
      <c r="Q65" s="5">
        <f>$A65*Beiträge!Q66</f>
        <v>0</v>
      </c>
      <c r="R65" s="5">
        <f>$A65*Beiträge!R66</f>
        <v>0</v>
      </c>
      <c r="S65" s="5">
        <f>$A65*Beiträge!S66</f>
        <v>0</v>
      </c>
      <c r="T65" s="5">
        <f>$A65*Beiträge!T66</f>
        <v>0</v>
      </c>
      <c r="U65" s="5">
        <f>$A65*Beiträge!U66</f>
        <v>0</v>
      </c>
    </row>
    <row r="66" spans="1:21" x14ac:dyDescent="0.25">
      <c r="A66">
        <f>IF(Beiträge!A67 &gt;='Ansicht - Vergleich'!$D$12,1,0)</f>
        <v>1</v>
      </c>
      <c r="B66" s="5">
        <f>$A66*Beiträge!B67</f>
        <v>47.05</v>
      </c>
      <c r="C66" s="5">
        <f>$A66*Beiträge!C67</f>
        <v>84.76</v>
      </c>
      <c r="D66" s="5">
        <f>$A66*Beiträge!D67</f>
        <v>70.400000000000006</v>
      </c>
      <c r="E66" s="5">
        <f>$A66*Beiträge!E67</f>
        <v>76.7</v>
      </c>
      <c r="F66" s="5">
        <f>$A66*Beiträge!F67</f>
        <v>64.5</v>
      </c>
      <c r="G66" s="5">
        <f>$A66*Beiträge!G67</f>
        <v>73.760000000000005</v>
      </c>
      <c r="H66" s="5">
        <f>$A66*Beiträge!H67</f>
        <v>60.2</v>
      </c>
      <c r="I66" s="5">
        <f>$A66*Beiträge!I67</f>
        <v>70</v>
      </c>
      <c r="J66" s="5">
        <f>$A66*Beiträge!J67</f>
        <v>54.9</v>
      </c>
      <c r="K66" s="5">
        <f>$A66*Beiträge!K67</f>
        <v>69.510000000000005</v>
      </c>
      <c r="L66" s="5">
        <f>$A66*Beiträge!L67</f>
        <v>63.5</v>
      </c>
      <c r="M66" s="5">
        <f>$A66*Beiträge!M67</f>
        <v>79.900000000000006</v>
      </c>
      <c r="N66" s="5">
        <f>$A66*Beiträge!N67</f>
        <v>67.06</v>
      </c>
      <c r="O66" s="5">
        <f>$A66*Beiträge!O67</f>
        <v>0</v>
      </c>
      <c r="P66" s="5">
        <f>$A66*Beiträge!P67</f>
        <v>0</v>
      </c>
      <c r="Q66" s="5">
        <f>$A66*Beiträge!Q67</f>
        <v>0</v>
      </c>
      <c r="R66" s="5">
        <f>$A66*Beiträge!R67</f>
        <v>0</v>
      </c>
      <c r="S66" s="5">
        <f>$A66*Beiträge!S67</f>
        <v>0</v>
      </c>
      <c r="T66" s="5">
        <f>$A66*Beiträge!T67</f>
        <v>0</v>
      </c>
      <c r="U66" s="5">
        <f>$A66*Beiträge!U67</f>
        <v>0</v>
      </c>
    </row>
    <row r="67" spans="1:21" x14ac:dyDescent="0.25">
      <c r="A67">
        <f>IF(Beiträge!A68 &gt;='Ansicht - Vergleich'!$D$12,1,0)</f>
        <v>1</v>
      </c>
      <c r="B67" s="5">
        <f>$A67*Beiträge!B68</f>
        <v>47.19</v>
      </c>
      <c r="C67" s="5">
        <f>$A67*Beiträge!C68</f>
        <v>84.76</v>
      </c>
      <c r="D67" s="5">
        <f>$A67*Beiträge!D68</f>
        <v>70.400000000000006</v>
      </c>
      <c r="E67" s="5">
        <f>$A67*Beiträge!E68</f>
        <v>76.7</v>
      </c>
      <c r="F67" s="5">
        <f>$A67*Beiträge!F68</f>
        <v>64.5</v>
      </c>
      <c r="G67" s="5">
        <f>$A67*Beiträge!G68</f>
        <v>73.760000000000005</v>
      </c>
      <c r="H67" s="5">
        <f>$A67*Beiträge!H68</f>
        <v>60.26</v>
      </c>
      <c r="I67" s="5">
        <f>$A67*Beiträge!I68</f>
        <v>70</v>
      </c>
      <c r="J67" s="5">
        <f>$A67*Beiträge!J68</f>
        <v>54.9</v>
      </c>
      <c r="K67" s="5">
        <f>$A67*Beiträge!K68</f>
        <v>69.510000000000005</v>
      </c>
      <c r="L67" s="5">
        <f>$A67*Beiträge!L68</f>
        <v>63.5</v>
      </c>
      <c r="M67" s="5">
        <f>$A67*Beiträge!M68</f>
        <v>79.900000000000006</v>
      </c>
      <c r="N67" s="5">
        <f>$A67*Beiträge!N68</f>
        <v>67.06</v>
      </c>
      <c r="O67" s="5">
        <f>$A67*Beiträge!O68</f>
        <v>0</v>
      </c>
      <c r="P67" s="5">
        <f>$A67*Beiträge!P68</f>
        <v>0</v>
      </c>
      <c r="Q67" s="5">
        <f>$A67*Beiträge!Q68</f>
        <v>0</v>
      </c>
      <c r="R67" s="5">
        <f>$A67*Beiträge!R68</f>
        <v>0</v>
      </c>
      <c r="S67" s="5">
        <f>$A67*Beiträge!S68</f>
        <v>0</v>
      </c>
      <c r="T67" s="5">
        <f>$A67*Beiträge!T68</f>
        <v>0</v>
      </c>
      <c r="U67" s="5">
        <f>$A67*Beiträge!U68</f>
        <v>0</v>
      </c>
    </row>
    <row r="68" spans="1:21" x14ac:dyDescent="0.25">
      <c r="A68">
        <f>IF(Beiträge!A69 &gt;='Ansicht - Vergleich'!$D$12,1,0)</f>
        <v>1</v>
      </c>
      <c r="B68" s="5">
        <f>$A68*Beiträge!B69</f>
        <v>47.25</v>
      </c>
      <c r="C68" s="5">
        <f>$A68*Beiträge!C69</f>
        <v>84.76</v>
      </c>
      <c r="D68" s="5">
        <f>$A68*Beiträge!D69</f>
        <v>70.400000000000006</v>
      </c>
      <c r="E68" s="5">
        <f>$A68*Beiträge!E69</f>
        <v>76.7</v>
      </c>
      <c r="F68" s="5">
        <f>$A68*Beiträge!F69</f>
        <v>64.5</v>
      </c>
      <c r="G68" s="5">
        <f>$A68*Beiträge!G69</f>
        <v>73.760000000000005</v>
      </c>
      <c r="H68" s="5">
        <f>$A68*Beiträge!H69</f>
        <v>60.3</v>
      </c>
      <c r="I68" s="5">
        <f>$A68*Beiträge!I69</f>
        <v>70</v>
      </c>
      <c r="J68" s="5">
        <f>$A68*Beiträge!J69</f>
        <v>54.9</v>
      </c>
      <c r="K68" s="5">
        <f>$A68*Beiträge!K69</f>
        <v>69.510000000000005</v>
      </c>
      <c r="L68" s="5">
        <f>$A68*Beiträge!L69</f>
        <v>63.5</v>
      </c>
      <c r="M68" s="5">
        <f>$A68*Beiträge!M69</f>
        <v>79.900000000000006</v>
      </c>
      <c r="N68" s="5">
        <f>$A68*Beiträge!N69</f>
        <v>67.06</v>
      </c>
      <c r="O68" s="5">
        <f>$A68*Beiträge!O69</f>
        <v>0</v>
      </c>
      <c r="P68" s="5">
        <f>$A68*Beiträge!P69</f>
        <v>0</v>
      </c>
      <c r="Q68" s="5">
        <f>$A68*Beiträge!Q69</f>
        <v>0</v>
      </c>
      <c r="R68" s="5">
        <f>$A68*Beiträge!R69</f>
        <v>0</v>
      </c>
      <c r="S68" s="5">
        <f>$A68*Beiträge!S69</f>
        <v>0</v>
      </c>
      <c r="T68" s="5">
        <f>$A68*Beiträge!T69</f>
        <v>0</v>
      </c>
      <c r="U68" s="5">
        <f>$A68*Beiträge!U69</f>
        <v>0</v>
      </c>
    </row>
    <row r="69" spans="1:21" x14ac:dyDescent="0.25">
      <c r="A69">
        <f>IF(Beiträge!A70 &gt;='Ansicht - Vergleich'!$D$12,1,0)</f>
        <v>1</v>
      </c>
      <c r="B69" s="5">
        <f>$A69*Beiträge!B70</f>
        <v>46.49</v>
      </c>
      <c r="C69" s="5">
        <f>$A69*Beiträge!C70</f>
        <v>84.76</v>
      </c>
      <c r="D69" s="5">
        <f>$A69*Beiträge!D70</f>
        <v>70.400000000000006</v>
      </c>
      <c r="E69" s="5">
        <f>$A69*Beiträge!E70</f>
        <v>76.7</v>
      </c>
      <c r="F69" s="5">
        <f>$A69*Beiträge!F70</f>
        <v>64.5</v>
      </c>
      <c r="G69" s="5">
        <f>$A69*Beiträge!G70</f>
        <v>73.760000000000005</v>
      </c>
      <c r="H69" s="5">
        <f>$A69*Beiträge!H70</f>
        <v>60.3</v>
      </c>
      <c r="I69" s="5">
        <f>$A69*Beiträge!I70</f>
        <v>70</v>
      </c>
      <c r="J69" s="5">
        <f>$A69*Beiträge!J70</f>
        <v>54.9</v>
      </c>
      <c r="K69" s="5">
        <f>$A69*Beiträge!K70</f>
        <v>69.510000000000005</v>
      </c>
      <c r="L69" s="5">
        <f>$A69*Beiträge!L70</f>
        <v>63.5</v>
      </c>
      <c r="M69" s="5">
        <f>$A69*Beiträge!M70</f>
        <v>79.900000000000006</v>
      </c>
      <c r="N69" s="5">
        <f>$A69*Beiträge!N70</f>
        <v>67.06</v>
      </c>
      <c r="O69" s="5">
        <f>$A69*Beiträge!O70</f>
        <v>0</v>
      </c>
      <c r="P69" s="5">
        <f>$A69*Beiträge!P70</f>
        <v>0</v>
      </c>
      <c r="Q69" s="5">
        <f>$A69*Beiträge!Q70</f>
        <v>0</v>
      </c>
      <c r="R69" s="5">
        <f>$A69*Beiträge!R70</f>
        <v>0</v>
      </c>
      <c r="S69" s="5">
        <f>$A69*Beiträge!S70</f>
        <v>0</v>
      </c>
      <c r="T69" s="5">
        <f>$A69*Beiträge!T70</f>
        <v>0</v>
      </c>
      <c r="U69" s="5">
        <f>$A69*Beiträge!U70</f>
        <v>0</v>
      </c>
    </row>
    <row r="70" spans="1:21" x14ac:dyDescent="0.25">
      <c r="A70">
        <f>IF(Beiträge!A71 &gt;='Ansicht - Vergleich'!$D$12,1,0)</f>
        <v>1</v>
      </c>
      <c r="B70" s="5">
        <f>$A70*Beiträge!B71</f>
        <v>46.53</v>
      </c>
      <c r="C70" s="5">
        <f>$A70*Beiträge!C71</f>
        <v>84.76</v>
      </c>
      <c r="D70" s="5">
        <f>$A70*Beiträge!D71</f>
        <v>70.400000000000006</v>
      </c>
      <c r="E70" s="5">
        <f>$A70*Beiträge!E71</f>
        <v>78.5</v>
      </c>
      <c r="F70" s="5">
        <f>$A70*Beiträge!F71</f>
        <v>64.5</v>
      </c>
      <c r="G70" s="5">
        <f>$A70*Beiträge!G71</f>
        <v>73.760000000000005</v>
      </c>
      <c r="H70" s="5">
        <f>$A70*Beiträge!H71</f>
        <v>60.3</v>
      </c>
      <c r="I70" s="5">
        <f>$A70*Beiträge!I71</f>
        <v>70</v>
      </c>
      <c r="J70" s="5">
        <f>$A70*Beiträge!J71</f>
        <v>59.9</v>
      </c>
      <c r="K70" s="5">
        <f>$A70*Beiträge!K71</f>
        <v>69.510000000000005</v>
      </c>
      <c r="L70" s="5">
        <f>$A70*Beiträge!L71</f>
        <v>63.5</v>
      </c>
      <c r="M70" s="5">
        <f>$A70*Beiträge!M71</f>
        <v>79.900000000000006</v>
      </c>
      <c r="N70" s="5">
        <f>$A70*Beiträge!N71</f>
        <v>67.06</v>
      </c>
      <c r="O70" s="5">
        <f>$A70*Beiträge!O71</f>
        <v>0</v>
      </c>
      <c r="P70" s="5">
        <f>$A70*Beiträge!P71</f>
        <v>0</v>
      </c>
      <c r="Q70" s="5">
        <f>$A70*Beiträge!Q71</f>
        <v>0</v>
      </c>
      <c r="R70" s="5">
        <f>$A70*Beiträge!R71</f>
        <v>0</v>
      </c>
      <c r="S70" s="5">
        <f>$A70*Beiträge!S71</f>
        <v>0</v>
      </c>
      <c r="T70" s="5">
        <f>$A70*Beiträge!T71</f>
        <v>0</v>
      </c>
      <c r="U70" s="5">
        <f>$A70*Beiträge!U71</f>
        <v>0</v>
      </c>
    </row>
    <row r="71" spans="1:21" x14ac:dyDescent="0.25">
      <c r="A71">
        <f>IF(Beiträge!A72 &gt;='Ansicht - Vergleich'!$D$12,1,0)</f>
        <v>1</v>
      </c>
      <c r="B71" s="5">
        <f>$A71*Beiträge!B72</f>
        <v>46.57</v>
      </c>
      <c r="C71" s="5">
        <f>$A71*Beiträge!C72</f>
        <v>84.76</v>
      </c>
      <c r="D71" s="5">
        <f>$A71*Beiträge!D72</f>
        <v>70.400000000000006</v>
      </c>
      <c r="E71" s="5">
        <f>$A71*Beiträge!E72</f>
        <v>78.5</v>
      </c>
      <c r="F71" s="5">
        <f>$A71*Beiträge!F72</f>
        <v>64.5</v>
      </c>
      <c r="G71" s="5">
        <f>$A71*Beiträge!G72</f>
        <v>73.760000000000005</v>
      </c>
      <c r="H71" s="5">
        <f>$A71*Beiträge!H72</f>
        <v>60.3</v>
      </c>
      <c r="I71" s="5">
        <f>$A71*Beiträge!I72</f>
        <v>70</v>
      </c>
      <c r="J71" s="5">
        <f>$A71*Beiträge!J72</f>
        <v>59.9</v>
      </c>
      <c r="K71" s="5">
        <f>$A71*Beiträge!K72</f>
        <v>69.510000000000005</v>
      </c>
      <c r="L71" s="5">
        <f>$A71*Beiträge!L72</f>
        <v>63.5</v>
      </c>
      <c r="M71" s="5">
        <f>$A71*Beiträge!M72</f>
        <v>79.900000000000006</v>
      </c>
      <c r="N71" s="5">
        <f>$A71*Beiträge!N72</f>
        <v>67.06</v>
      </c>
      <c r="O71" s="5">
        <f>$A71*Beiträge!O72</f>
        <v>0</v>
      </c>
      <c r="P71" s="5">
        <f>$A71*Beiträge!P72</f>
        <v>0</v>
      </c>
      <c r="Q71" s="5">
        <f>$A71*Beiträge!Q72</f>
        <v>0</v>
      </c>
      <c r="R71" s="5">
        <f>$A71*Beiträge!R72</f>
        <v>0</v>
      </c>
      <c r="S71" s="5">
        <f>$A71*Beiträge!S72</f>
        <v>0</v>
      </c>
      <c r="T71" s="5">
        <f>$A71*Beiträge!T72</f>
        <v>0</v>
      </c>
      <c r="U71" s="5">
        <f>$A71*Beiträge!U72</f>
        <v>0</v>
      </c>
    </row>
    <row r="72" spans="1:21" x14ac:dyDescent="0.25">
      <c r="A72">
        <f>IF(Beiträge!A73 &gt;='Ansicht - Vergleich'!$D$12,1,0)</f>
        <v>1</v>
      </c>
      <c r="B72" s="5">
        <f>$A72*Beiträge!B73</f>
        <v>46.58</v>
      </c>
      <c r="C72" s="5">
        <f>$A72*Beiträge!C73</f>
        <v>84.76</v>
      </c>
      <c r="D72" s="5">
        <f>$A72*Beiträge!D73</f>
        <v>70.400000000000006</v>
      </c>
      <c r="E72" s="5">
        <f>$A72*Beiträge!E73</f>
        <v>78.5</v>
      </c>
      <c r="F72" s="5">
        <f>$A72*Beiträge!F73</f>
        <v>64.5</v>
      </c>
      <c r="G72" s="5">
        <f>$A72*Beiträge!G73</f>
        <v>73.760000000000005</v>
      </c>
      <c r="H72" s="5">
        <f>$A72*Beiträge!H73</f>
        <v>60.3</v>
      </c>
      <c r="I72" s="5">
        <f>$A72*Beiträge!I73</f>
        <v>70</v>
      </c>
      <c r="J72" s="5">
        <f>$A72*Beiträge!J73</f>
        <v>59.9</v>
      </c>
      <c r="K72" s="5">
        <f>$A72*Beiträge!K73</f>
        <v>69.510000000000005</v>
      </c>
      <c r="L72" s="5">
        <f>$A72*Beiträge!L73</f>
        <v>63.5</v>
      </c>
      <c r="M72" s="5">
        <f>$A72*Beiträge!M73</f>
        <v>79.900000000000006</v>
      </c>
      <c r="N72" s="5">
        <f>$A72*Beiträge!N73</f>
        <v>67.06</v>
      </c>
      <c r="O72" s="5">
        <f>$A72*Beiträge!O73</f>
        <v>0</v>
      </c>
      <c r="P72" s="5">
        <f>$A72*Beiträge!P73</f>
        <v>0</v>
      </c>
      <c r="Q72" s="5">
        <f>$A72*Beiträge!Q73</f>
        <v>0</v>
      </c>
      <c r="R72" s="5">
        <f>$A72*Beiträge!R73</f>
        <v>0</v>
      </c>
      <c r="S72" s="5">
        <f>$A72*Beiträge!S73</f>
        <v>0</v>
      </c>
      <c r="T72" s="5">
        <f>$A72*Beiträge!T73</f>
        <v>0</v>
      </c>
      <c r="U72" s="5">
        <f>$A72*Beiträge!U73</f>
        <v>0</v>
      </c>
    </row>
    <row r="73" spans="1:21" x14ac:dyDescent="0.25">
      <c r="A73">
        <f>IF(Beiträge!A74 &gt;='Ansicht - Vergleich'!$D$12,1,0)</f>
        <v>1</v>
      </c>
      <c r="B73" s="5">
        <f>$A73*Beiträge!B74</f>
        <v>46.58</v>
      </c>
      <c r="C73" s="5">
        <f>$A73*Beiträge!C74</f>
        <v>84.76</v>
      </c>
      <c r="D73" s="5">
        <f>$A73*Beiträge!D74</f>
        <v>70.400000000000006</v>
      </c>
      <c r="E73" s="5">
        <f>$A73*Beiträge!E74</f>
        <v>78.5</v>
      </c>
      <c r="F73" s="5">
        <f>$A73*Beiträge!F74</f>
        <v>64.5</v>
      </c>
      <c r="G73" s="5">
        <f>$A73*Beiträge!G74</f>
        <v>73.760000000000005</v>
      </c>
      <c r="H73" s="5">
        <f>$A73*Beiträge!H74</f>
        <v>60.3</v>
      </c>
      <c r="I73" s="5">
        <f>$A73*Beiträge!I74</f>
        <v>70</v>
      </c>
      <c r="J73" s="5">
        <f>$A73*Beiträge!J74</f>
        <v>59.9</v>
      </c>
      <c r="K73" s="5">
        <f>$A73*Beiträge!K74</f>
        <v>69.510000000000005</v>
      </c>
      <c r="L73" s="5">
        <f>$A73*Beiträge!L74</f>
        <v>63.5</v>
      </c>
      <c r="M73" s="5">
        <f>$A73*Beiträge!M74</f>
        <v>79.900000000000006</v>
      </c>
      <c r="N73" s="5">
        <f>$A73*Beiträge!N74</f>
        <v>67.06</v>
      </c>
      <c r="O73" s="5">
        <f>$A73*Beiträge!O74</f>
        <v>0</v>
      </c>
      <c r="P73" s="5">
        <f>$A73*Beiträge!P74</f>
        <v>0</v>
      </c>
      <c r="Q73" s="5">
        <f>$A73*Beiträge!Q74</f>
        <v>0</v>
      </c>
      <c r="R73" s="5">
        <f>$A73*Beiträge!R74</f>
        <v>0</v>
      </c>
      <c r="S73" s="5">
        <f>$A73*Beiträge!S74</f>
        <v>0</v>
      </c>
      <c r="T73" s="5">
        <f>$A73*Beiträge!T74</f>
        <v>0</v>
      </c>
      <c r="U73" s="5">
        <f>$A73*Beiträge!U74</f>
        <v>0</v>
      </c>
    </row>
    <row r="74" spans="1:21" x14ac:dyDescent="0.25">
      <c r="A74">
        <f>IF(Beiträge!A75 &gt;='Ansicht - Vergleich'!$D$12,1,0)</f>
        <v>1</v>
      </c>
      <c r="B74" s="5">
        <f>$A74*Beiträge!B75</f>
        <v>46.58</v>
      </c>
      <c r="C74" s="5">
        <f>$A74*Beiträge!C75</f>
        <v>84.76</v>
      </c>
      <c r="D74" s="5">
        <f>$A74*Beiträge!D75</f>
        <v>70.400000000000006</v>
      </c>
      <c r="E74" s="5">
        <f>$A74*Beiträge!E75</f>
        <v>78.5</v>
      </c>
      <c r="F74" s="5">
        <f>$A74*Beiträge!F75</f>
        <v>64.5</v>
      </c>
      <c r="G74" s="5">
        <f>$A74*Beiträge!G75</f>
        <v>73.760000000000005</v>
      </c>
      <c r="H74" s="5">
        <f>$A74*Beiträge!H75</f>
        <v>60.3</v>
      </c>
      <c r="I74" s="5">
        <f>$A74*Beiträge!I75</f>
        <v>70</v>
      </c>
      <c r="J74" s="5">
        <f>$A74*Beiträge!J75</f>
        <v>59.9</v>
      </c>
      <c r="K74" s="5">
        <f>$A74*Beiträge!K75</f>
        <v>69.510000000000005</v>
      </c>
      <c r="L74" s="5">
        <f>$A74*Beiträge!L75</f>
        <v>63.5</v>
      </c>
      <c r="M74" s="5">
        <f>$A74*Beiträge!M75</f>
        <v>79.900000000000006</v>
      </c>
      <c r="N74" s="5">
        <f>$A74*Beiträge!N75</f>
        <v>67.06</v>
      </c>
      <c r="O74" s="5">
        <f>$A74*Beiträge!O75</f>
        <v>0</v>
      </c>
      <c r="P74" s="5">
        <f>$A74*Beiträge!P75</f>
        <v>0</v>
      </c>
      <c r="Q74" s="5">
        <f>$A74*Beiträge!Q75</f>
        <v>0</v>
      </c>
      <c r="R74" s="5">
        <f>$A74*Beiträge!R75</f>
        <v>0</v>
      </c>
      <c r="S74" s="5">
        <f>$A74*Beiträge!S75</f>
        <v>0</v>
      </c>
      <c r="T74" s="5">
        <f>$A74*Beiträge!T75</f>
        <v>0</v>
      </c>
      <c r="U74" s="5">
        <f>$A74*Beiträge!U75</f>
        <v>0</v>
      </c>
    </row>
    <row r="75" spans="1:21" x14ac:dyDescent="0.25">
      <c r="A75">
        <f>IF(Beiträge!A76 &gt;='Ansicht - Vergleich'!$D$12,1,0)</f>
        <v>1</v>
      </c>
      <c r="B75" s="5">
        <f>$A75*Beiträge!B76</f>
        <v>46.58</v>
      </c>
      <c r="C75" s="5">
        <f>$A75*Beiträge!C76</f>
        <v>84.76</v>
      </c>
      <c r="D75" s="5">
        <f>$A75*Beiträge!D76</f>
        <v>70.400000000000006</v>
      </c>
      <c r="E75" s="5">
        <f>$A75*Beiträge!E76</f>
        <v>76.7</v>
      </c>
      <c r="F75" s="5">
        <f>$A75*Beiträge!F76</f>
        <v>63.5</v>
      </c>
      <c r="G75" s="5">
        <f>$A75*Beiträge!G76</f>
        <v>73.760000000000005</v>
      </c>
      <c r="H75" s="5">
        <f>$A75*Beiträge!H76</f>
        <v>60.3</v>
      </c>
      <c r="I75" s="5">
        <f>$A75*Beiträge!I76</f>
        <v>70</v>
      </c>
      <c r="J75" s="5">
        <f>$A75*Beiträge!J76</f>
        <v>59.9</v>
      </c>
      <c r="K75" s="5">
        <f>$A75*Beiträge!K76</f>
        <v>69.510000000000005</v>
      </c>
      <c r="L75" s="5">
        <f>$A75*Beiträge!L76</f>
        <v>63.5</v>
      </c>
      <c r="M75" s="5">
        <f>$A75*Beiträge!M76</f>
        <v>79.900000000000006</v>
      </c>
      <c r="N75" s="5">
        <f>$A75*Beiträge!N76</f>
        <v>75.7</v>
      </c>
      <c r="O75" s="5">
        <f>$A75*Beiträge!O76</f>
        <v>0</v>
      </c>
      <c r="P75" s="5">
        <f>$A75*Beiträge!P76</f>
        <v>0</v>
      </c>
      <c r="Q75" s="5">
        <f>$A75*Beiträge!Q76</f>
        <v>0</v>
      </c>
      <c r="R75" s="5">
        <f>$A75*Beiträge!R76</f>
        <v>0</v>
      </c>
      <c r="S75" s="5">
        <f>$A75*Beiträge!S76</f>
        <v>0</v>
      </c>
      <c r="T75" s="5">
        <f>$A75*Beiträge!T76</f>
        <v>0</v>
      </c>
      <c r="U75" s="5">
        <f>$A75*Beiträge!U76</f>
        <v>0</v>
      </c>
    </row>
    <row r="76" spans="1:21" x14ac:dyDescent="0.25">
      <c r="A76">
        <f>IF(Beiträge!A77 &gt;='Ansicht - Vergleich'!$D$12,1,0)</f>
        <v>1</v>
      </c>
      <c r="B76" s="5">
        <f>$A76*Beiträge!B77</f>
        <v>46.58</v>
      </c>
      <c r="C76" s="5">
        <f>$A76*Beiträge!C77</f>
        <v>84.76</v>
      </c>
      <c r="D76" s="5">
        <f>$A76*Beiträge!D77</f>
        <v>70.400000000000006</v>
      </c>
      <c r="E76" s="5">
        <f>$A76*Beiträge!E77</f>
        <v>76.7</v>
      </c>
      <c r="F76" s="5">
        <f>$A76*Beiträge!F77</f>
        <v>63.5</v>
      </c>
      <c r="G76" s="5">
        <f>$A76*Beiträge!G77</f>
        <v>73.760000000000005</v>
      </c>
      <c r="H76" s="5">
        <f>$A76*Beiträge!H77</f>
        <v>60.3</v>
      </c>
      <c r="I76" s="5">
        <f>$A76*Beiträge!I78</f>
        <v>70</v>
      </c>
      <c r="J76" s="5">
        <f>$A76*Beiträge!J77</f>
        <v>59.9</v>
      </c>
      <c r="K76" s="5">
        <f>$A76*Beiträge!K77</f>
        <v>69.510000000000005</v>
      </c>
      <c r="L76" s="5">
        <f>$A76*Beiträge!L77</f>
        <v>63.5</v>
      </c>
      <c r="M76" s="5">
        <f>$A76*Beiträge!M77</f>
        <v>79.900000000000006</v>
      </c>
      <c r="N76" s="5">
        <f>$A76*Beiträge!N77</f>
        <v>75.7</v>
      </c>
      <c r="O76" s="5">
        <f>$A76*Beiträge!O77</f>
        <v>0</v>
      </c>
      <c r="P76" s="5">
        <f>$A76*Beiträge!P77</f>
        <v>0</v>
      </c>
      <c r="Q76" s="5">
        <f>$A76*Beiträge!Q77</f>
        <v>0</v>
      </c>
      <c r="R76" s="5">
        <f>$A76*Beiträge!R77</f>
        <v>0</v>
      </c>
      <c r="S76" s="5">
        <f>$A76*Beiträge!S77</f>
        <v>0</v>
      </c>
      <c r="T76" s="5">
        <f>$A76*Beiträge!T77</f>
        <v>0</v>
      </c>
      <c r="U76" s="5">
        <f>$A76*Beiträge!U77</f>
        <v>0</v>
      </c>
    </row>
    <row r="77" spans="1:21" x14ac:dyDescent="0.25">
      <c r="A77">
        <f>IF(Beiträge!A78 &gt;='Ansicht - Vergleich'!$D$12,1,0)</f>
        <v>1</v>
      </c>
      <c r="B77" s="5">
        <f>$A77*Beiträge!B78</f>
        <v>46.58</v>
      </c>
      <c r="C77" s="5">
        <f>$A77*Beiträge!C78</f>
        <v>84.76</v>
      </c>
      <c r="D77" s="5">
        <f>$A77*Beiträge!D78</f>
        <v>70.400000000000006</v>
      </c>
      <c r="E77" s="5">
        <f>$A77*Beiträge!E78</f>
        <v>76.7</v>
      </c>
      <c r="F77" s="5">
        <f>$A77*Beiträge!F78</f>
        <v>63.5</v>
      </c>
      <c r="G77" s="5">
        <f>$A77*Beiträge!G78</f>
        <v>73.760000000000005</v>
      </c>
      <c r="H77" s="5">
        <f>$A77*Beiträge!H78</f>
        <v>60.3</v>
      </c>
      <c r="I77" s="5">
        <f>$A77*Beiträge!I78</f>
        <v>70</v>
      </c>
      <c r="J77" s="5">
        <f>$A77*Beiträge!J78</f>
        <v>59.9</v>
      </c>
      <c r="K77" s="5">
        <f>$A77*Beiträge!K78</f>
        <v>69.510000000000005</v>
      </c>
      <c r="L77" s="5">
        <f>$A77*Beiträge!L78</f>
        <v>63.5</v>
      </c>
      <c r="M77" s="5">
        <f>$A77*Beiträge!M78</f>
        <v>79.900000000000006</v>
      </c>
      <c r="N77" s="5">
        <f>$A77*Beiträge!N78</f>
        <v>75.7</v>
      </c>
      <c r="O77" s="5">
        <f>$A77*Beiträge!O78</f>
        <v>0</v>
      </c>
      <c r="P77" s="5">
        <f>$A77*Beiträge!P78</f>
        <v>0</v>
      </c>
      <c r="Q77" s="5">
        <f>$A77*Beiträge!Q78</f>
        <v>0</v>
      </c>
      <c r="R77" s="5">
        <f>$A77*Beiträge!R78</f>
        <v>0</v>
      </c>
      <c r="S77" s="5">
        <f>$A77*Beiträge!S78</f>
        <v>0</v>
      </c>
      <c r="T77" s="5">
        <f>$A77*Beiträge!T78</f>
        <v>0</v>
      </c>
      <c r="U77" s="5">
        <f>$A77*Beiträge!U78</f>
        <v>0</v>
      </c>
    </row>
    <row r="78" spans="1:21" x14ac:dyDescent="0.25">
      <c r="A78">
        <f>IF(Beiträge!A79 &gt;='Ansicht - Vergleich'!$D$12,1,0)</f>
        <v>1</v>
      </c>
      <c r="B78" s="5">
        <f>$A78*Beiträge!B79</f>
        <v>46.58</v>
      </c>
      <c r="C78" s="5">
        <f>$A78*Beiträge!C79</f>
        <v>84.76</v>
      </c>
      <c r="D78" s="5">
        <f>$A78*Beiträge!D79</f>
        <v>70.400000000000006</v>
      </c>
      <c r="E78" s="5">
        <f>$A78*Beiträge!E79</f>
        <v>76.7</v>
      </c>
      <c r="F78" s="5">
        <f>$A78*Beiträge!F79</f>
        <v>63.5</v>
      </c>
      <c r="G78" s="5">
        <f>$A78*Beiträge!G79</f>
        <v>73.760000000000005</v>
      </c>
      <c r="H78" s="5">
        <f>$A78*Beiträge!H79</f>
        <v>60.3</v>
      </c>
      <c r="I78" s="5">
        <f>$A78*Beiträge!I79</f>
        <v>70</v>
      </c>
      <c r="J78" s="5">
        <f>$A78*Beiträge!J79</f>
        <v>59.9</v>
      </c>
      <c r="K78" s="5">
        <f>$A78*Beiträge!K79</f>
        <v>69.510000000000005</v>
      </c>
      <c r="L78" s="5">
        <f>$A78*Beiträge!L79</f>
        <v>63.5</v>
      </c>
      <c r="M78" s="5">
        <f>$A78*Beiträge!M79</f>
        <v>79.900000000000006</v>
      </c>
      <c r="N78" s="5">
        <f>$A78*Beiträge!N79</f>
        <v>75.7</v>
      </c>
      <c r="O78" s="5"/>
      <c r="P78" s="5"/>
      <c r="Q78" s="5"/>
      <c r="R78" s="5"/>
      <c r="S78" s="5"/>
      <c r="T78" s="5"/>
      <c r="U78" s="5"/>
    </row>
    <row r="79" spans="1:21" x14ac:dyDescent="0.25">
      <c r="A79">
        <f>IF(Beiträge!A80 &gt;='Ansicht - Vergleich'!$D$12,1,0)</f>
        <v>1</v>
      </c>
      <c r="B79" s="5">
        <f>$A79*Beiträge!B80</f>
        <v>46.58</v>
      </c>
      <c r="C79" s="5">
        <f>$A79*Beiträge!C80</f>
        <v>84.76</v>
      </c>
      <c r="D79" s="5">
        <f>$A79*Beiträge!D80</f>
        <v>70.400000000000006</v>
      </c>
      <c r="E79" s="5">
        <f>$A79*Beiträge!E80</f>
        <v>76.7</v>
      </c>
      <c r="F79" s="5">
        <f>$A79*Beiträge!F80</f>
        <v>63.5</v>
      </c>
      <c r="G79" s="5">
        <f>$A79*Beiträge!G80</f>
        <v>73.760000000000005</v>
      </c>
      <c r="H79" s="5">
        <f>$A79*Beiträge!H80</f>
        <v>60.3</v>
      </c>
      <c r="I79" s="5">
        <f>$A79*Beiträge!I80</f>
        <v>70</v>
      </c>
      <c r="J79" s="5">
        <f>$A79*Beiträge!J80</f>
        <v>59.9</v>
      </c>
      <c r="K79" s="5">
        <f>$A79*Beiträge!K80</f>
        <v>69.510000000000005</v>
      </c>
      <c r="L79" s="5">
        <f>$A79*Beiträge!L80</f>
        <v>63.5</v>
      </c>
      <c r="M79" s="5">
        <f>$A79*Beiträge!M80</f>
        <v>79.900000000000006</v>
      </c>
      <c r="N79" s="5">
        <f>$A79*Beiträge!N80</f>
        <v>75.7</v>
      </c>
      <c r="O79" s="5"/>
      <c r="P79" s="5"/>
      <c r="Q79" s="5"/>
      <c r="R79" s="5"/>
      <c r="S79" s="5"/>
      <c r="T79" s="5"/>
      <c r="U79" s="5"/>
    </row>
    <row r="80" spans="1:21" x14ac:dyDescent="0.25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2:21" x14ac:dyDescent="0.2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2:21" x14ac:dyDescent="0.2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2:21" x14ac:dyDescent="0.25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</sheetData>
  <pageMargins left="0.7" right="0.7" top="0.78740157499999996" bottom="0.78740157499999996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Ansicht - Vergleich</vt:lpstr>
      <vt:lpstr>Leistungsaussagen</vt:lpstr>
      <vt:lpstr>Beiträge</vt:lpstr>
      <vt:lpstr>Beitragstabellen gesamt</vt:lpstr>
      <vt:lpstr>Hilfstabelle</vt:lpstr>
      <vt:lpstr>'Ansicht - Vergleich'!Druckbereich</vt:lpstr>
    </vt:vector>
  </TitlesOfParts>
  <Company>Continentale Versicherungsverbund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Pappert, Selina (k-pm3)</dc:creator>
  <cp:lastModifiedBy>Pappert, Selina (k-pm3)</cp:lastModifiedBy>
  <cp:lastPrinted>2020-09-07T12:04:07Z</cp:lastPrinted>
  <dcterms:created xsi:type="dcterms:W3CDTF">2020-02-10T08:37:50Z</dcterms:created>
  <dcterms:modified xsi:type="dcterms:W3CDTF">2021-11-03T08:35:57Z</dcterms:modified>
</cp:coreProperties>
</file>